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externalLinks/externalLink1.xml" ContentType="application/vnd.openxmlformats-officedocument.spreadsheetml.externalLink+xml"/>
  <Override PartName="/xl/externalLinks/_rels/externalLink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eclaração" sheetId="1" state="visible" r:id="rId2"/>
    <sheet name="BDi" sheetId="2" state="visible" r:id="rId3"/>
    <sheet name="BDI diferencial" sheetId="3" state="visible" r:id="rId4"/>
    <sheet name="orçamento de referencia " sheetId="4" state="visible" r:id="rId5"/>
    <sheet name="Cronograma" sheetId="5" state="visible" r:id="rId6"/>
  </sheets>
  <externalReferences>
    <externalReference r:id="rId7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<sst xmlns="http://schemas.openxmlformats.org/spreadsheetml/2006/main" count="420" uniqueCount="282">
  <si>
    <t xml:space="preserve">logomarca da licitante</t>
  </si>
  <si>
    <t xml:space="preserve">CONCORRÊNCIA /2024
ITEM 01</t>
  </si>
  <si>
    <t xml:space="preserve">DECLARAÇÃO DE OPTANTE OU NÃO OPTANTE PELA DESONERAÇÃO DA FOLHA DE PAGAMENTO</t>
  </si>
  <si>
    <t xml:space="preserve">PROCESSO Nº 23354.003211/2024-75</t>
  </si>
  <si>
    <r>
      <rPr>
        <b val="true"/>
        <sz val="10"/>
        <color rgb="FF000000"/>
        <rFont val="Arial"/>
        <family val="2"/>
        <charset val="1"/>
      </rPr>
      <t xml:space="preserve">Local: </t>
    </r>
    <r>
      <rPr>
        <sz val="10"/>
        <color rgb="FF000000"/>
        <rFont val="Arial"/>
        <family val="2"/>
        <charset val="1"/>
      </rPr>
      <t xml:space="preserve">IFC – Campus Santa Rosa do Sul – Rua das Rosas, SN, Vila Nova – Santa Rosa do Sul SC</t>
    </r>
  </si>
  <si>
    <t xml:space="preserve">(   )</t>
  </si>
  <si>
    <t xml:space="preserve">A empresa não é optante pela desoneração da folha de pagamento e fará os recolhimentos referentes as contribuições previdenciárias na alíquota de 20% (vinte por cento) sobre o total da remuneração paga aos segurados empregados, de acordo com a Lei 8.212/1991 de 24 de julho de 1991.</t>
  </si>
  <si>
    <t xml:space="preserve">A empresa é optante pela desoneração da folha de pagamento e fará os recolhimentos referentes as contribuições previdenciárias, na alíquota de 4,5% (quatro e meio por cento) sobre o valor da receita bruta, de acordo com as Leis nº 12.546/2011 de 14 de dezembro de 2011, nº 12.844/2013 de 19 de julho de 2013 e nº 13.161/2015 de 31 de agosto de 2015.</t>
  </si>
  <si>
    <t xml:space="preserve">Declaro, ainda, que não retrocederei e não voltarei a quantificar as contribuições previdenciárias, tendo em vista a natureza irretratável da referida opção.
</t>
  </si>
  <si>
    <t xml:space="preserve">DATA:</t>
  </si>
  <si>
    <t xml:space="preserve">Licitante:</t>
  </si>
  <si>
    <t xml:space="preserve">CNPJ:</t>
  </si>
  <si>
    <t xml:space="preserve">Telefone:</t>
  </si>
  <si>
    <t xml:space="preserve">E-mail:</t>
  </si>
  <si>
    <t xml:space="preserve">Representante legal:</t>
  </si>
  <si>
    <t xml:space="preserve">CPF:</t>
  </si>
  <si>
    <t xml:space="preserve">RG:</t>
  </si>
  <si>
    <t xml:space="preserve">Responsável técnico:</t>
  </si>
  <si>
    <t xml:space="preserve">Registro:</t>
  </si>
  <si>
    <t xml:space="preserve">COMPOSIÇÃO DO BDI – OBRA</t>
  </si>
  <si>
    <t xml:space="preserve">OBRA: REFORMA E ADEQUAÇÃO DA TORRE DA CAIXA D'ÁGUA</t>
  </si>
  <si>
    <t xml:space="preserve">Fórmula proposta pelo Acórdão 2369/2011</t>
  </si>
  <si>
    <t xml:space="preserve">Tabela demonstrativa da composição do BDI</t>
  </si>
  <si>
    <t xml:space="preserve">Limites definidos pelo Acórdão 2622/2013</t>
  </si>
  <si>
    <t xml:space="preserve">Descrição da parcela</t>
  </si>
  <si>
    <t xml:space="preserve">Taxa (%)</t>
  </si>
  <si>
    <t xml:space="preserve">Parcela de fórmula</t>
  </si>
  <si>
    <t xml:space="preserve">Mínimo</t>
  </si>
  <si>
    <t xml:space="preserve">Adotado</t>
  </si>
  <si>
    <t xml:space="preserve">Máximo</t>
  </si>
  <si>
    <t xml:space="preserve">Administração central</t>
  </si>
  <si>
    <t xml:space="preserve">AC</t>
  </si>
  <si>
    <t xml:space="preserve">Risco</t>
  </si>
  <si>
    <t xml:space="preserve">R</t>
  </si>
  <si>
    <t xml:space="preserve">Seguro + Garantia</t>
  </si>
  <si>
    <t xml:space="preserve">S + G</t>
  </si>
  <si>
    <t xml:space="preserve">Despesas financeiras</t>
  </si>
  <si>
    <t xml:space="preserve">DF</t>
  </si>
  <si>
    <t xml:space="preserve">Lucro</t>
  </si>
  <si>
    <t xml:space="preserve">L</t>
  </si>
  <si>
    <t xml:space="preserve">COFINS</t>
  </si>
  <si>
    <t xml:space="preserve">I</t>
  </si>
  <si>
    <t xml:space="preserve">PIS</t>
  </si>
  <si>
    <t xml:space="preserve">CPRB</t>
  </si>
  <si>
    <t xml:space="preserve">ISS*</t>
  </si>
  <si>
    <t xml:space="preserve">Faixa limite do TCU</t>
  </si>
  <si>
    <t xml:space="preserve">* ISS de acordo com a Lei Municipal nº 37/03, Art. 12, Art. 21, Anexo I, Item 7.02 
(3% sobre o contrato)</t>
  </si>
  <si>
    <t xml:space="preserve">BDI calculado para a obra =</t>
  </si>
  <si>
    <t xml:space="preserve">Logomarca da licitante</t>
  </si>
  <si>
    <t xml:space="preserve">CONCORRÊNCIA 01/2024</t>
  </si>
  <si>
    <t xml:space="preserve">COMPOSIÇÃO DO BDI – EQUIPAMENTOS</t>
  </si>
  <si>
    <t xml:space="preserve">* ISS não se aplica</t>
  </si>
  <si>
    <t xml:space="preserve">BDI calculado para os equipamentos =</t>
  </si>
  <si>
    <t xml:space="preserve">CONCORRÊNCIA 01/2024  -  PROCESSO Nº 23354.003211/2024-75</t>
  </si>
  <si>
    <t xml:space="preserve">ORÇAMENTO</t>
  </si>
  <si>
    <t xml:space="preserve">OBRA:</t>
  </si>
  <si>
    <t xml:space="preserve">REFORMA E ADEQUAÇÃO DA TORRE DA CAIXA D'AGUA</t>
  </si>
  <si>
    <t xml:space="preserve">LOCAL:</t>
  </si>
  <si>
    <t xml:space="preserve">RUA DAS ROSAS, SN- VILA NOVA, SANTA ROSA DO SUL/SC – CEP 88965-000</t>
  </si>
  <si>
    <t xml:space="preserve">BDI:</t>
  </si>
  <si>
    <t xml:space="preserve">BDI dif</t>
  </si>
  <si>
    <t xml:space="preserve">ÁREA:</t>
  </si>
  <si>
    <t xml:space="preserve">64,73m²</t>
  </si>
  <si>
    <t xml:space="preserve">LICITANTE:</t>
  </si>
  <si>
    <t xml:space="preserve">E-MAIL:</t>
  </si>
  <si>
    <t xml:space="preserve">TELEFONE:</t>
  </si>
  <si>
    <t xml:space="preserve">ETAPA</t>
  </si>
  <si>
    <t xml:space="preserve">DESCRIÇÃO</t>
  </si>
  <si>
    <t xml:space="preserve">UNID.</t>
  </si>
  <si>
    <t xml:space="preserve">QUANTIDADE</t>
  </si>
  <si>
    <t xml:space="preserve">MÃO DE OBRA</t>
  </si>
  <si>
    <t xml:space="preserve">MATERIAL</t>
  </si>
  <si>
    <t xml:space="preserve">TOTAL</t>
  </si>
  <si>
    <t xml:space="preserve">CUSTO UNIT.</t>
  </si>
  <si>
    <t xml:space="preserve">CUSTO TOTAL</t>
  </si>
  <si>
    <t xml:space="preserve">S/BDI</t>
  </si>
  <si>
    <t xml:space="preserve">C/BDI</t>
  </si>
  <si>
    <t xml:space="preserve">SERVIÇOS PRELIMINARES E TÉCNICOS</t>
  </si>
  <si>
    <t xml:space="preserve">1.1</t>
  </si>
  <si>
    <t xml:space="preserve">Documentação e identificação </t>
  </si>
  <si>
    <t xml:space="preserve">1.1.1</t>
  </si>
  <si>
    <t xml:space="preserve">EMISSÃO DE ART DE EXECUÇÃO DE OBRA  POR PROFISSIONAL HABILITADO</t>
  </si>
  <si>
    <t xml:space="preserve">un</t>
  </si>
  <si>
    <t xml:space="preserve">1,00</t>
  </si>
  <si>
    <t xml:space="preserve">1.1.2</t>
  </si>
  <si>
    <t xml:space="preserve">PLACA DE OBRA (INFORMAÇÕES DO EXECUTOR)</t>
  </si>
  <si>
    <t xml:space="preserve">m²</t>
  </si>
  <si>
    <t xml:space="preserve">0,50</t>
  </si>
  <si>
    <t xml:space="preserve">1.1.3</t>
  </si>
  <si>
    <t xml:space="preserve">PLACA DE OBRA (OBRA FEDERAL)</t>
  </si>
  <si>
    <t xml:space="preserve">2,88</t>
  </si>
  <si>
    <t xml:space="preserve">Total da subetapa 1.1</t>
  </si>
  <si>
    <t xml:space="preserve">Canteiro de obras </t>
  </si>
  <si>
    <t xml:space="preserve">1.2.1</t>
  </si>
  <si>
    <t xml:space="preserve">LOCACAO DE CONTAINER 2,30 X 6,00 M, ALT. 2,50 M, COM 1 SANITARIO, PARA ESCRITORIO, COMPLETO, SEM DIVISORIAS INTERNAS</t>
  </si>
  <si>
    <t xml:space="preserve">mês</t>
  </si>
  <si>
    <t xml:space="preserve">2,00</t>
  </si>
  <si>
    <t xml:space="preserve">1.2.2</t>
  </si>
  <si>
    <t xml:space="preserve">TAPUME COM TELHA METÁLICA. AF_03/2024</t>
  </si>
  <si>
    <t xml:space="preserve">40,00</t>
  </si>
  <si>
    <t xml:space="preserve">1.2.3</t>
  </si>
  <si>
    <t xml:space="preserve">ENTRADA DE ENERGIA ELÉTRICA, AÉREA, MONOFÁSICA, COM CAIXA DE SOBREPOR, CABO DE 35 MM2 E DISJUNTOR DIN 50A (UTILIZANDO POSTE EXISTENTE).</t>
  </si>
  <si>
    <t xml:space="preserve">Total da subetapa 1.2</t>
  </si>
  <si>
    <t xml:space="preserve">Retiradas e Demolições </t>
  </si>
  <si>
    <t xml:space="preserve">1.3.1</t>
  </si>
  <si>
    <t xml:space="preserve">RETIRADA DA ESCADA DE MARINHEIRO E SEUS ACESSÓRIOS</t>
  </si>
  <si>
    <t xml:space="preserve">m³</t>
  </si>
  <si>
    <t xml:space="preserve">21,17</t>
  </si>
  <si>
    <t xml:space="preserve">1.3.2</t>
  </si>
  <si>
    <t xml:space="preserve">TRANSPORTE DE ENTULHO EM CAMINHÃO BASCULANTE 10M³, EM VIA URBANA EM LEITO NATURAL (UNIDADE: M³xKM)</t>
  </si>
  <si>
    <t xml:space="preserve">m³xKm</t>
  </si>
  <si>
    <t xml:space="preserve">129,40</t>
  </si>
  <si>
    <t xml:space="preserve">1.3.3</t>
  </si>
  <si>
    <t xml:space="preserve">CARGA, MANOBRA E DESCARGA DE ENTULHO EM CAMINHÃO BASCULANTE 10 M³ - CARGA COM ESCAVADEIRA HIDRÁULICA  (CAÇAMBA DE 0,80 M³ / 111 HP) E DESCARGA LIVRE (UNIDADE: M3). AF_07/2020</t>
  </si>
  <si>
    <t xml:space="preserve">6,47</t>
  </si>
  <si>
    <t xml:space="preserve">1.3.4</t>
  </si>
  <si>
    <t xml:space="preserve">DEMOLIÇÃO DE PILARES E VIGAS EM CONCRETO ARMADO, DE FORMA MANUAL, SEM REAPROVEITAMENTO. AF_09/2023</t>
  </si>
  <si>
    <t xml:space="preserve">0,56</t>
  </si>
  <si>
    <t xml:space="preserve">1.3.5</t>
  </si>
  <si>
    <t xml:space="preserve">DEMOLIÇÃO DE ARGAMASSAS, DE FORMA MANUAL, SEM REAPROVEITAMENTO. AF_09/2023</t>
  </si>
  <si>
    <t xml:space="preserve">43,54</t>
  </si>
  <si>
    <t xml:space="preserve">Total da subetapa 1.3</t>
  </si>
  <si>
    <t xml:space="preserve">Limpeza inicial </t>
  </si>
  <si>
    <t xml:space="preserve">1.4.1</t>
  </si>
  <si>
    <t xml:space="preserve">LIMPEZA DE SUPERFÍCIE COM JATO DE ALTA PRESSÃO. AF_04/2019</t>
  </si>
  <si>
    <t xml:space="preserve">26,38</t>
  </si>
  <si>
    <t xml:space="preserve">1.4.2</t>
  </si>
  <si>
    <t xml:space="preserve">LAVAÇÃO DE FACHADAPARA PINTURA COM EXPOSIÇÃO AO RISCO ALTURA
(m²)</t>
  </si>
  <si>
    <t xml:space="preserve">218,95</t>
  </si>
  <si>
    <t xml:space="preserve">Total da subetapa 1.4</t>
  </si>
  <si>
    <t xml:space="preserve">Total da etapa 1</t>
  </si>
  <si>
    <t xml:space="preserve">INSTALAÇÕES HIDRÁULICAS E SANITÁRIAS </t>
  </si>
  <si>
    <t xml:space="preserve">Ligação de água </t>
  </si>
  <si>
    <t xml:space="preserve">2.1.1</t>
  </si>
  <si>
    <t xml:space="preserve">KIT CAVALETE PARA MEDIÇÃO DE ÁGUA - ENTRADA INDIVIDUALIZADA, EM PVC 25 MM (3/4"), PARA 1 MEDIDOR - FORNECIMENTO E INSTALAÇÃO (EXCLUSIVE HIDRÔMETRO). AF_03/2024</t>
  </si>
  <si>
    <t xml:space="preserve">2.1.2</t>
  </si>
  <si>
    <t xml:space="preserve">HIDRÔMETRO DN 1/2", 1,5 M3/H - FORNECIMENTO E INSTALAÇÃO. AF_03/2024</t>
  </si>
  <si>
    <t xml:space="preserve">PONTO DE CONSUMO TERMINAL DE ÁGUA FRIA (SUBRAMAL) COM TUBULAÇÃO DE PVC, DN 25MM, INSTALADO EM RAMAL DE ÁGUA, INCLUSO RASGO E CHUMBAMENTO EM ALVENARIA</t>
  </si>
  <si>
    <t xml:space="preserve">Total da subetapa 2.1</t>
  </si>
  <si>
    <t xml:space="preserve">Total da etapa 2</t>
  </si>
  <si>
    <t xml:space="preserve">INSTALAÇÕES ELÉTRICAS </t>
  </si>
  <si>
    <t xml:space="preserve">Ligação de energia </t>
  </si>
  <si>
    <t xml:space="preserve">3.1.1</t>
  </si>
  <si>
    <t xml:space="preserve">FORNECIMENTO DE POSTE DE MADEIRA DE 9 METROS PARA ENTRADA DE ENERGIA TRIFÁSICA</t>
  </si>
  <si>
    <t xml:space="preserve">3.1.2</t>
  </si>
  <si>
    <t xml:space="preserve">ASSENTAMENTO DE POSTE DE CONCRETO COM COMPRIMENTO NOMINAL DE 9 M, CARGA NOMINAL DE 150 DAN, ENGASTAMENTO BASE CONCRETADA COM 1 M DE CONCRETO E 0,5 M DE SOLO (NÃO INCLUI FORNECIMENTO). AF_11/2019</t>
  </si>
  <si>
    <t xml:space="preserve">3.1.3</t>
  </si>
  <si>
    <t xml:space="preserve">ENTRADA DE ENERGIA ELÉTRICA, AÉREA, TRIFÁSICA, COM CAIXA DE SOBREPOR, CABO DE 10 MM2 E DISJUNTOR DIN 50A (NÃO INCLUSO O POSTE DE CONCRETO). AF_07/2020_PS</t>
  </si>
  <si>
    <t xml:space="preserve">Total da subetapa 3.1</t>
  </si>
  <si>
    <t xml:space="preserve">SPDA</t>
  </si>
  <si>
    <t xml:space="preserve">3.2.1</t>
  </si>
  <si>
    <t xml:space="preserve">BASE METÁLICA PARA MASTRO 1 ½"  PARA SPDA - FORNECIMENTO E INSTALAÇÃO. AF_08/2023</t>
  </si>
  <si>
    <t xml:space="preserve">6,00</t>
  </si>
  <si>
    <t xml:space="preserve">3.2.2</t>
  </si>
  <si>
    <t xml:space="preserve">MALHA DE CAPTAÇÃO E DESCIDAS EM CABO DE AÇO GALVANIZADO A FOGO 50MM² NBR6323 PARA CAPTAÇÃO E DESCIDAS, INCLUIDO ANILHAS, ESTICADORES, CONECTORES TIPO SPLIT BOLT E ACESSÓRIOS - FORNECIMENTO E INSTALAÇÃO</t>
  </si>
  <si>
    <t xml:space="preserve">m</t>
  </si>
  <si>
    <t xml:space="preserve">230,00</t>
  </si>
  <si>
    <t xml:space="preserve">3.2.3</t>
  </si>
  <si>
    <t xml:space="preserve">MALHA DE ATERRAMENTO EM CABO DE AÇO GALVANIZADO A FOGO 70MM² NBR6323 PARA MALHA DE ATERRAMENTO, INCLUINDO CAIXA DE INSPEÇÃO, SOLDA EXOTÉRMICA E CONECTORES - FORNECIMENTO E INSTALAÇÃO</t>
  </si>
  <si>
    <t xml:space="preserve">30,00</t>
  </si>
  <si>
    <t xml:space="preserve">3.2.4</t>
  </si>
  <si>
    <t xml:space="preserve">MASTRO 1 ½", COM 3 METROS, PARA SPDA - FORNECIMENTO E INSTALAÇÃO. AF_08/2023</t>
  </si>
  <si>
    <t xml:space="preserve">CAPTOR TIPO FRANKLIN PARA SPDA - FORNECIMENTO E INSTALAÇÃO. AF_08/2023</t>
  </si>
  <si>
    <t xml:space="preserve">Total da subetapa 3.2</t>
  </si>
  <si>
    <t xml:space="preserve">Total da etapa 3</t>
  </si>
  <si>
    <t xml:space="preserve">IMPERMEABILIZAÇÃO E ISOLAÇÃO TÉRMICA E ACÚSTICA</t>
  </si>
  <si>
    <t xml:space="preserve">Impermeabilização </t>
  </si>
  <si>
    <t xml:space="preserve">4.1.1</t>
  </si>
  <si>
    <t xml:space="preserve">IMPERMEABILIZAÇÃO DE SUPERFÍCIE COM ARGAMASSA POLIMÉRICA / MEMBRANA ACRÍLICA, 3 DEMÃOS. AF_09/2023</t>
  </si>
  <si>
    <t xml:space="preserve">Total da subetapa 4.1</t>
  </si>
  <si>
    <t xml:space="preserve">Total da etapa 4</t>
  </si>
  <si>
    <t xml:space="preserve">INSTALAÇÕES ESPECIAIS</t>
  </si>
  <si>
    <t xml:space="preserve">Escada de marinheiro, guarda corpos, e plataformas de descanso </t>
  </si>
  <si>
    <t xml:space="preserve">5.1.1</t>
  </si>
  <si>
    <t xml:space="preserve">ESCADA (AÇO GALVANIZADO A FOGO FORNECIMENTO E INSTALAÇÃO)</t>
  </si>
  <si>
    <t xml:space="preserve">5.1.2</t>
  </si>
  <si>
    <t xml:space="preserve">GUARDA CORPO DA ESCADA (AÇO GALVANIZADO A FOGO - FORNECIMENTO E INSTALAÇÃO)</t>
  </si>
  <si>
    <t xml:space="preserve">16,03</t>
  </si>
  <si>
    <t xml:space="preserve">5.1.3</t>
  </si>
  <si>
    <t xml:space="preserve">PLATAFORMA DO 1º PAVIMENTO (AÇO GALVANIZADO A FOGO - FORNECIMENTO E INSTALAÇÃO</t>
  </si>
  <si>
    <t xml:space="preserve">2,20</t>
  </si>
  <si>
    <t xml:space="preserve">5.1.4</t>
  </si>
  <si>
    <t xml:space="preserve">GUARDA CORPO DA PLATAFORMA DO 1º PAVIMENTO (AÇO GALVANIZADO A FOGO - FORNECIMENTO E INSTALAÇÃO)</t>
  </si>
  <si>
    <t xml:space="preserve">4,72</t>
  </si>
  <si>
    <t xml:space="preserve">5.1.5</t>
  </si>
  <si>
    <t xml:space="preserve">PLATAFORMA DO 2º PAVIMENTO (AÇO GALVANIZADO A FOGO - FORNECIMENTO E INSTALAÇÃO</t>
  </si>
  <si>
    <t xml:space="preserve">1,55</t>
  </si>
  <si>
    <t xml:space="preserve">5.1.6</t>
  </si>
  <si>
    <t xml:space="preserve">GUARDA CORPO DA PLATAFORMA DO 2º PAVIMENTO (AÇO GALVANIZADO A FOGO - FORNECIMENTO E INSTALAÇÃO)</t>
  </si>
  <si>
    <t xml:space="preserve">2,43</t>
  </si>
  <si>
    <t xml:space="preserve">5.1.7</t>
  </si>
  <si>
    <t xml:space="preserve">GUARDA CORPO DA COBERTURA (AÇO GALVANIZADO A FOGO - FORNECIMENTO E INSTALAÇÃO)</t>
  </si>
  <si>
    <t xml:space="preserve">10,07</t>
  </si>
  <si>
    <t xml:space="preserve">5.1.8</t>
  </si>
  <si>
    <t xml:space="preserve">PORTINHOLA (AÇO GALVANIZADO A FOGO - FORNECIMENTO E INSTALAÇÃO</t>
  </si>
  <si>
    <t xml:space="preserve">0,28</t>
  </si>
  <si>
    <t xml:space="preserve">Total da subetapa 5.1</t>
  </si>
  <si>
    <t xml:space="preserve">Linha de vida </t>
  </si>
  <si>
    <t xml:space="preserve">5.2.1</t>
  </si>
  <si>
    <t xml:space="preserve">INSTALAÇÃO DE PONTO DE ANCORAGEM TIPO A1, ATRAVÉS DE FIXAÇÃO POR CHUMBAMENTO QUÍMICO E POSTERIOR TESTE DE RESISTÊNCIA PARA 1500KG</t>
  </si>
  <si>
    <t xml:space="preserve">3,00</t>
  </si>
  <si>
    <t xml:space="preserve">5.2.2</t>
  </si>
  <si>
    <t xml:space="preserve">INSTALAÇÃO DE LINHA DE VIDA VERTICAL  E KIT DE LINHA DE VIDA VERTICAL(PRIMEIRO LANCE DE ESCADA)</t>
  </si>
  <si>
    <t xml:space="preserve">5.2.3</t>
  </si>
  <si>
    <t xml:space="preserve">INSTALAÇÃO DE LINHA DE VIDA VERTICAL E KIT DE LINHA DE VIDA VERTICAL (SEGUNDO LANCE DE ESCADA)</t>
  </si>
  <si>
    <t xml:space="preserve">5.2.4</t>
  </si>
  <si>
    <t xml:space="preserve">INSTALAÇÃO DE LINHA DE VIDA VERTICAL E KIT DE LINHA DE VIDA VERTICAL (TERCEIRO LANCE DE ESCADA)</t>
  </si>
  <si>
    <t xml:space="preserve">Total da subetapa 5.2</t>
  </si>
  <si>
    <t xml:space="preserve">Teste de Arrancamento com laudo</t>
  </si>
  <si>
    <t xml:space="preserve">5.3.2</t>
  </si>
  <si>
    <t xml:space="preserve">TESTE DE ARRANCAMENTO</t>
  </si>
  <si>
    <t xml:space="preserve">ENTREGA DO MEMORIAL DE CÁLCULO, MEMORIAL DESCRITIVO, LAUDO DE TESTE DE ARRANCAMENTO COM RELATÓRIO FOTOGRÁFICO, IDENTIFICAÇÃO DOS PONTOS NO PROJETO E RALATÓRIO DESCREVENDO A CARGA QUE CADA PONTO FOI SUBMETIDO</t>
  </si>
  <si>
    <t xml:space="preserve">Total da subetapa 5.3</t>
  </si>
  <si>
    <t xml:space="preserve">Total da etapa 5</t>
  </si>
  <si>
    <t xml:space="preserve">PINTURA </t>
  </si>
  <si>
    <t xml:space="preserve">FUNDO SELADOR ACRÍLICO, APLICAÇÃO MANUAL EM PAREDE, UMA DEMÃO. AF_04/2023</t>
  </si>
  <si>
    <t xml:space="preserve">APLICAÇÃO MANUAL DE FUNDO SELADOR ACRÍLICO EM PANOS COM PRESENÇA DE VÃOS DE EDIFÍCIOS DE MÚLTIPLOS PAVIMENTOS. AF_03/2024</t>
  </si>
  <si>
    <t xml:space="preserve">PINTURA LÁTEX ACRÍLICA PREMIUM, APLICAÇÃO MANUAL EM PAREDES, DUAS DEMÃOS NA COR VERDE (PANTONE 376C)</t>
  </si>
  <si>
    <t xml:space="preserve">APLICAÇÃO MANUAL DE TINTA LÁTEX ACRÍLICA EM PANOS COM PRESENÇA DE VÃOS DE EDIFÍCIOS DE MÚLTIPLOS PAVIMENTOS, DUAS DEMÃOS, NA COR VERDE (PANTONE 376C)</t>
  </si>
  <si>
    <t xml:space="preserve">PINTURA COM TINTA ALQUÍDICA DE ACABAMENTO (ESMALTE SINTÉTICO FOSCO) PULVERIZADA SOBRE SUPERFÍCIES METÁLICAS (EXCETO PERFIL) EXECUTADO EM OBRA (02 DEMÃOS) NA COR AMARELA - ESCADA DE MARINHEIRO</t>
  </si>
  <si>
    <t xml:space="preserve">56,56</t>
  </si>
  <si>
    <t xml:space="preserve">PINTURA DE SÍMBOLOS E TEXTOS COM TINTA ACRÍLICA, DEMARCAÇÃO COM FITA ADESIVA E APLICAÇÃO COM ROLO. AF_05/2021</t>
  </si>
  <si>
    <t xml:space="preserve">5,00</t>
  </si>
  <si>
    <t xml:space="preserve">Total da etapa 6</t>
  </si>
  <si>
    <t xml:space="preserve">REVESTIMENTOS</t>
  </si>
  <si>
    <t xml:space="preserve">CONTRAPISO EM ARGAMASSA PRONTA, PREPARO MANUAL, APLICADO EM ÁREAS MOLHADAS SOBRE IMPERMEABILIZAÇÃO, ACABAMENTO NÃO REFORÇADO, ESPESSURA 4CM. AF_07/2021</t>
  </si>
  <si>
    <t xml:space="preserve">Total da etapa 7</t>
  </si>
  <si>
    <t xml:space="preserve">SERVIÇOS COMPLEMENTARES</t>
  </si>
  <si>
    <t xml:space="preserve">LIMPEZA FINAL DA OBRA</t>
  </si>
  <si>
    <t xml:space="preserve">57,50</t>
  </si>
  <si>
    <t xml:space="preserve">MANUAL DE UTILIZAÇÃO E MANUTENÇÃO DAS INSTALAÇÕES</t>
  </si>
  <si>
    <t xml:space="preserve">LOCACAO DE ANDAIME SUSPENSO OU BALANCIM MANUAL, CAPACIDADE DE CARGA TOTAL DE APROXIMADAMENTE 250 KG/M2, PLATAFORMA DE 1,50 M X 0,80 M (C X L), CABO DE 45 M</t>
  </si>
  <si>
    <t xml:space="preserve">MES</t>
  </si>
  <si>
    <t xml:space="preserve">Total da etapa 8</t>
  </si>
  <si>
    <t xml:space="preserve">GERENCIAMENTO DE OBRA</t>
  </si>
  <si>
    <t xml:space="preserve">MESTRE DE OBRAS COM ENCARGOS COMPLEMENTARES</t>
  </si>
  <si>
    <t xml:space="preserve">ENGENHEIRO CIVIL DE OBRA PLENO COM ENCARGOS COMPLEMENTARES</t>
  </si>
  <si>
    <t xml:space="preserve">h</t>
  </si>
  <si>
    <t xml:space="preserve">0,20</t>
  </si>
  <si>
    <t xml:space="preserve">Total da etapa 9</t>
  </si>
  <si>
    <t xml:space="preserve">TOTAL GERAL</t>
  </si>
  <si>
    <t xml:space="preserve">CRONOGRAMA 
</t>
  </si>
  <si>
    <t xml:space="preserve">OBRA: </t>
  </si>
  <si>
    <t xml:space="preserve">REFORMA E ADEQUAÇÃO DA TORRE DA CAIXA D'ÁGUA</t>
  </si>
  <si>
    <t xml:space="preserve">BDI Obra: </t>
  </si>
  <si>
    <t xml:space="preserve">ÁREA: </t>
  </si>
  <si>
    <t xml:space="preserve">LOCAL: </t>
  </si>
  <si>
    <t xml:space="preserve">Rua das Rosas, SN - Vila Nova. Santa Rosa do Sul/SC - CEP 88965-000</t>
  </si>
  <si>
    <t xml:space="preserve">DATA: </t>
  </si>
  <si>
    <t xml:space="preserve">Físico (%)</t>
  </si>
  <si>
    <t xml:space="preserve">Financeiro (R$)</t>
  </si>
  <si>
    <t xml:space="preserve">PERÍODO (DIAS)</t>
  </si>
  <si>
    <t xml:space="preserve">1-30 DIAS</t>
  </si>
  <si>
    <t xml:space="preserve"> 31-60 DIAS</t>
  </si>
  <si>
    <t xml:space="preserve">Documentação e identificação</t>
  </si>
  <si>
    <t xml:space="preserve">1.2</t>
  </si>
  <si>
    <t xml:space="preserve">Canteiro de obras</t>
  </si>
  <si>
    <t xml:space="preserve">1.3</t>
  </si>
  <si>
    <t xml:space="preserve">Retiradas e Demolições</t>
  </si>
  <si>
    <t xml:space="preserve">1.4</t>
  </si>
  <si>
    <t xml:space="preserve">Limpeza inicial</t>
  </si>
  <si>
    <t xml:space="preserve">INSTALAÇÕES HIDRÁULICAS E SANITÁRIAS</t>
  </si>
  <si>
    <t xml:space="preserve">2.1</t>
  </si>
  <si>
    <t xml:space="preserve">Ligação de água</t>
  </si>
  <si>
    <t xml:space="preserve">INSTALAÇÕES ELÉTRICAS</t>
  </si>
  <si>
    <t xml:space="preserve">3.1</t>
  </si>
  <si>
    <t xml:space="preserve">Ligação de energia</t>
  </si>
  <si>
    <t xml:space="preserve">3.2</t>
  </si>
  <si>
    <t xml:space="preserve">IMPERMEABILIZAÇÃO</t>
  </si>
  <si>
    <t xml:space="preserve">5.1</t>
  </si>
  <si>
    <t xml:space="preserve">Escada de marinheiro, guarda corpos, e plataformas de descanso</t>
  </si>
  <si>
    <t xml:space="preserve">5.2</t>
  </si>
  <si>
    <t xml:space="preserve">Linha de vida</t>
  </si>
  <si>
    <t xml:space="preserve">5.3</t>
  </si>
  <si>
    <t xml:space="preserve">PINTURA</t>
  </si>
  <si>
    <t xml:space="preserve">8.1</t>
  </si>
  <si>
    <t xml:space="preserve">Limpeza final da obra</t>
  </si>
  <si>
    <t xml:space="preserve">8.2</t>
  </si>
  <si>
    <t xml:space="preserve">Manual de utilização e manutenção</t>
  </si>
  <si>
    <t xml:space="preserve">8.3</t>
  </si>
  <si>
    <t xml:space="preserve">Locação de andaime suspenso ou balancim manual</t>
  </si>
  <si>
    <t xml:space="preserve">A etapa "Gerenciamento de obra" tem execução física e financeira de acordo com a execução física da obra.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</si>
</sst>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0"/>
    <numFmt numFmtId="166" formatCode="General"/>
    <numFmt numFmtId="167" formatCode="d&quot; de &quot;mmmm&quot; de &quot;yyyy"/>
    <numFmt numFmtId="168" formatCode="0.00%"/>
    <numFmt numFmtId="169" formatCode="0.00"/>
    <numFmt numFmtId="170" formatCode="0.0"/>
    <numFmt numFmtId="171" formatCode="0"/>
  </numFmts>
  <fonts count="15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7"/>
      <name val="Arial"/>
      <family val="2"/>
      <charset val="1"/>
    </font>
    <font>
      <sz val="8"/>
      <name val="Arial MT"/>
      <family val="2"/>
      <charset val="1"/>
    </font>
    <font>
      <sz val="8"/>
      <color rgb="FF000000"/>
      <name val="Arial MT"/>
      <family val="2"/>
      <charset val="1"/>
    </font>
    <font>
      <sz val="8"/>
      <color rgb="FF000000"/>
      <name val="Times New Roman"/>
      <family val="0"/>
      <charset val="204"/>
    </font>
    <font>
      <sz val="10"/>
      <name val="Arial MT"/>
      <family val="2"/>
      <charset val="1"/>
    </font>
    <font>
      <sz val="8"/>
      <name val="Arial MT"/>
      <family val="0"/>
      <charset val="1"/>
    </font>
    <font>
      <sz val="7"/>
      <color rgb="FF000000"/>
      <name val="Arial MT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92D050"/>
        <bgColor rgb="FF77BC65"/>
      </patternFill>
    </fill>
    <fill>
      <patternFill patternType="solid">
        <fgColor rgb="FFFFF5CE"/>
        <bgColor rgb="FFFFFFFF"/>
      </patternFill>
    </fill>
    <fill>
      <patternFill patternType="solid">
        <fgColor rgb="FFFFE994"/>
        <bgColor rgb="FFFFD966"/>
      </patternFill>
    </fill>
    <fill>
      <patternFill patternType="solid">
        <fgColor rgb="FF77BC65"/>
        <bgColor rgb="FF92D050"/>
      </patternFill>
    </fill>
    <fill>
      <patternFill patternType="solid">
        <fgColor rgb="FFFFD428"/>
        <bgColor rgb="FFFFDE59"/>
      </patternFill>
    </fill>
    <fill>
      <patternFill patternType="solid">
        <fgColor rgb="FFFFDE59"/>
        <bgColor rgb="FFFFD966"/>
      </patternFill>
    </fill>
    <fill>
      <patternFill patternType="solid">
        <fgColor rgb="FFCCCCCC"/>
        <bgColor rgb="FFCCCCFF"/>
      </patternFill>
    </fill>
    <fill>
      <patternFill patternType="solid">
        <fgColor rgb="FFFFD966"/>
        <bgColor rgb="FFFFDE59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4" fillId="0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4" fillId="3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3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4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1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3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9" fontId="0" fillId="0" borderId="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9" fontId="0" fillId="0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0" fillId="0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5" borderId="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5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5" borderId="5" xfId="0" applyFont="true" applyBorder="true" applyAlignment="true" applyProtection="true">
      <alignment horizontal="left" vertical="top" textRotation="0" wrapText="true" indent="1" shrinkToFit="false"/>
      <protection locked="true" hidden="false"/>
    </xf>
    <xf numFmtId="169" fontId="0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6" borderId="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6" borderId="5" xfId="0" applyFont="true" applyBorder="true" applyAlignment="true" applyProtection="true">
      <alignment horizontal="left" vertical="top" textRotation="0" wrapText="true" indent="1" shrinkToFit="false"/>
      <protection locked="true" hidden="false"/>
    </xf>
    <xf numFmtId="169" fontId="0" fillId="7" borderId="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7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8" borderId="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8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8" borderId="5" xfId="0" applyFont="true" applyBorder="true" applyAlignment="true" applyProtection="true">
      <alignment horizontal="left" vertical="top" textRotation="0" wrapText="true" indent="1" shrinkToFit="false"/>
      <protection locked="true" hidden="false"/>
    </xf>
    <xf numFmtId="169" fontId="0" fillId="8" borderId="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8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0" borderId="5" xfId="0" applyFont="true" applyBorder="true" applyAlignment="true" applyProtection="true">
      <alignment horizontal="right" vertical="top" textRotation="0" wrapText="true" indent="2" shrinkToFit="false"/>
      <protection locked="true" hidden="false"/>
    </xf>
    <xf numFmtId="165" fontId="0" fillId="3" borderId="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8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8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8" borderId="5" xfId="0" applyFont="true" applyBorder="true" applyAlignment="true" applyProtection="true">
      <alignment horizontal="right" vertical="top" textRotation="0" wrapText="true" indent="2" shrinkToFit="false"/>
      <protection locked="true" hidden="false"/>
    </xf>
    <xf numFmtId="165" fontId="0" fillId="8" borderId="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8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0" fillId="8" borderId="5" xfId="0" applyFont="true" applyBorder="true" applyAlignment="true" applyProtection="true">
      <alignment horizontal="left" vertical="top" textRotation="0" wrapText="false" indent="0" shrinkToFit="true"/>
      <protection locked="true" hidden="false"/>
    </xf>
    <xf numFmtId="164" fontId="11" fillId="8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true">
      <alignment horizontal="right" vertical="center" textRotation="0" wrapText="true" indent="2" shrinkToFit="false"/>
      <protection locked="true" hidden="false"/>
    </xf>
    <xf numFmtId="164" fontId="12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2" fillId="7" borderId="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2" fillId="7" borderId="5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12" fillId="7" borderId="5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12" fillId="7" borderId="5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71" fontId="10" fillId="9" borderId="5" xfId="0" applyFont="true" applyBorder="true" applyAlignment="true" applyProtection="true">
      <alignment horizontal="left" vertical="top" textRotation="0" wrapText="false" indent="0" shrinkToFit="true"/>
      <protection locked="true" hidden="false"/>
    </xf>
    <xf numFmtId="164" fontId="0" fillId="6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9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7" borderId="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7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2" fillId="8" borderId="5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12" fillId="8" borderId="5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12" fillId="8" borderId="5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0" fillId="6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8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0" borderId="5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3" borderId="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3" fillId="9" borderId="16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2" fillId="7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70" fontId="14" fillId="0" borderId="0" xfId="0" applyFont="true" applyBorder="true" applyAlignment="true" applyProtection="true">
      <alignment horizontal="left" vertical="top" textRotation="0" wrapText="false" indent="0" shrinkToFit="true"/>
      <protection locked="true" hidden="false"/>
    </xf>
    <xf numFmtId="165" fontId="14" fillId="8" borderId="5" xfId="0" applyFont="true" applyBorder="true" applyAlignment="true" applyProtection="true">
      <alignment horizontal="left" vertical="top" textRotation="0" wrapText="false" indent="0" shrinkToFit="true"/>
      <protection locked="false" hidden="false"/>
    </xf>
    <xf numFmtId="165" fontId="14" fillId="8" borderId="5" xfId="0" applyFont="true" applyBorder="true" applyAlignment="true" applyProtection="true">
      <alignment horizontal="left" vertical="top" textRotation="0" wrapText="false" indent="0" shrinkToFit="true"/>
      <protection locked="true" hidden="false"/>
    </xf>
    <xf numFmtId="164" fontId="13" fillId="8" borderId="5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9" borderId="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70" fontId="10" fillId="0" borderId="5" xfId="0" applyFont="true" applyBorder="true" applyAlignment="true" applyProtection="true">
      <alignment horizontal="left" vertical="top" textRotation="0" wrapText="false" indent="0" shrinkToFit="true"/>
      <protection locked="true" hidden="false"/>
    </xf>
    <xf numFmtId="170" fontId="10" fillId="0" borderId="5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0" fillId="5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5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5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0" fillId="0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5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5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5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0" fillId="0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0" fillId="3" borderId="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0" fillId="5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DE59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994"/>
      <rgbColor rgb="FF99CCFF"/>
      <rgbColor rgb="FFFF99CC"/>
      <rgbColor rgb="FFCC99FF"/>
      <rgbColor rgb="FFFFD966"/>
      <rgbColor rgb="FF3366FF"/>
      <rgbColor rgb="FF33CCCC"/>
      <rgbColor rgb="FF92D050"/>
      <rgbColor rgb="FFFFD428"/>
      <rgbColor rgb="FFFF9900"/>
      <rgbColor rgb="FFFF6600"/>
      <rgbColor rgb="FF666699"/>
      <rgbColor rgb="FF77BC6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169560</xdr:colOff>
      <xdr:row>12</xdr:row>
      <xdr:rowOff>0</xdr:rowOff>
    </xdr:from>
    <xdr:to>
      <xdr:col>2</xdr:col>
      <xdr:colOff>145800</xdr:colOff>
      <xdr:row>16</xdr:row>
      <xdr:rowOff>32400</xdr:rowOff>
    </xdr:to>
    <xdr:sp>
      <xdr:nvSpPr>
        <xdr:cNvPr id="0" name="Shape 8"/>
        <xdr:cNvSpPr/>
      </xdr:nvSpPr>
      <xdr:spPr>
        <a:xfrm>
          <a:off x="169560" y="2090880"/>
          <a:ext cx="2135160" cy="682920"/>
        </a:xfrm>
        <a:custGeom>
          <a:avLst/>
          <a:gdLst>
            <a:gd name="textAreaLeft" fmla="*/ 0 w 2135160"/>
            <a:gd name="textAreaRight" fmla="*/ 2137320 w 2135160"/>
            <a:gd name="textAreaTop" fmla="*/ 0 h 682920"/>
            <a:gd name="textAreaBottom" fmla="*/ 685080 h 68292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24840</xdr:colOff>
      <xdr:row>13</xdr:row>
      <xdr:rowOff>27360</xdr:rowOff>
    </xdr:from>
    <xdr:to>
      <xdr:col>4</xdr:col>
      <xdr:colOff>212400</xdr:colOff>
      <xdr:row>15</xdr:row>
      <xdr:rowOff>132480</xdr:rowOff>
    </xdr:to>
    <xdr:pic>
      <xdr:nvPicPr>
        <xdr:cNvPr id="1" name="image2.png 1" descr=""/>
        <xdr:cNvPicPr/>
      </xdr:nvPicPr>
      <xdr:blipFill>
        <a:blip r:embed="rId1"/>
        <a:stretch/>
      </xdr:blipFill>
      <xdr:spPr>
        <a:xfrm>
          <a:off x="1370880" y="2280960"/>
          <a:ext cx="2626200" cy="43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242280</xdr:colOff>
      <xdr:row>14</xdr:row>
      <xdr:rowOff>104760</xdr:rowOff>
    </xdr:from>
    <xdr:to>
      <xdr:col>1</xdr:col>
      <xdr:colOff>274680</xdr:colOff>
      <xdr:row>18</xdr:row>
      <xdr:rowOff>105840</xdr:rowOff>
    </xdr:to>
    <xdr:sp>
      <xdr:nvSpPr>
        <xdr:cNvPr id="2" name="Shape 8"/>
        <xdr:cNvSpPr/>
      </xdr:nvSpPr>
      <xdr:spPr>
        <a:xfrm>
          <a:off x="242280" y="2521080"/>
          <a:ext cx="1378440" cy="651240"/>
        </a:xfrm>
        <a:custGeom>
          <a:avLst/>
          <a:gdLst>
            <a:gd name="textAreaLeft" fmla="*/ 0 w 1378440"/>
            <a:gd name="textAreaRight" fmla="*/ 1379160 w 1378440"/>
            <a:gd name="textAreaTop" fmla="*/ 0 h 651240"/>
            <a:gd name="textAreaBottom" fmla="*/ 651960 h 65124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366480</xdr:colOff>
      <xdr:row>15</xdr:row>
      <xdr:rowOff>122760</xdr:rowOff>
    </xdr:from>
    <xdr:to>
      <xdr:col>3</xdr:col>
      <xdr:colOff>435600</xdr:colOff>
      <xdr:row>18</xdr:row>
      <xdr:rowOff>45720</xdr:rowOff>
    </xdr:to>
    <xdr:pic>
      <xdr:nvPicPr>
        <xdr:cNvPr id="3" name="image2.png 1" descr=""/>
        <xdr:cNvPicPr/>
      </xdr:nvPicPr>
      <xdr:blipFill>
        <a:blip r:embed="rId1"/>
        <a:stretch/>
      </xdr:blipFill>
      <xdr:spPr>
        <a:xfrm>
          <a:off x="1712520" y="2701440"/>
          <a:ext cx="1694880" cy="41076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Downloads/Concorr&#234;ncia%20XX_2024%20-%20BNU%20-%20Audit&#243;rio%20-%20Minuta%20Propostas%20-%20R00%20(1)%20MODELO%20(4)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4" activeCellId="0" sqref="B24"/>
    </sheetView>
  </sheetViews>
  <sheetFormatPr defaultColWidth="12.8046875" defaultRowHeight="12.8" zeroHeight="false" outlineLevelRow="0" outlineLevelCol="0"/>
  <cols>
    <col collapsed="false" customWidth="true" hidden="false" outlineLevel="0" max="1" min="1" style="1" width="21.05"/>
    <col collapsed="false" customWidth="true" hidden="false" outlineLevel="0" max="5" min="5" style="1" width="58.17"/>
  </cols>
  <sheetData>
    <row r="1" customFormat="false" ht="12.8" hidden="false" customHeight="true" outlineLevel="0" collapsed="false">
      <c r="A1" s="2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</row>
    <row r="2" customFormat="false" ht="12.8" hidden="false" customHeight="true" outlineLevel="0" collapsed="false">
      <c r="A2" s="2"/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</row>
    <row r="3" customFormat="false" ht="12.8" hidden="false" customHeight="true" outlineLevel="0" collapsed="false">
      <c r="A3" s="2"/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</row>
    <row r="4" customFormat="false" ht="12.8" hidden="false" customHeight="true" outlineLevel="0" collapsed="false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</row>
    <row r="5" customFormat="false" ht="12.8" hidden="false" customHeight="true" outlineLevel="0" collapsed="false">
      <c r="A5" s="2"/>
      <c r="B5" s="2"/>
      <c r="C5" s="2"/>
      <c r="D5" s="2"/>
      <c r="E5" s="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</row>
    <row r="6" customFormat="false" ht="23.85" hidden="false" customHeight="true" outlineLevel="0" collapsed="false">
      <c r="A6" s="4" t="s">
        <v>1</v>
      </c>
      <c r="B6" s="4"/>
      <c r="C6" s="4"/>
      <c r="D6" s="4"/>
      <c r="E6" s="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</row>
    <row r="7" customFormat="false" ht="12.8" hidden="false" customHeight="false" outlineLevel="0" collapsed="false">
      <c r="A7" s="5"/>
      <c r="B7" s="6"/>
      <c r="C7" s="6"/>
      <c r="D7" s="7"/>
      <c r="E7" s="8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</row>
    <row r="8" customFormat="false" ht="23.85" hidden="false" customHeight="true" outlineLevel="0" collapsed="false">
      <c r="A8" s="9" t="s">
        <v>2</v>
      </c>
      <c r="B8" s="9"/>
      <c r="C8" s="9"/>
      <c r="D8" s="9"/>
      <c r="E8" s="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</row>
    <row r="9" customFormat="false" ht="12.8" hidden="false" customHeight="false" outlineLevel="0" collapsed="false">
      <c r="A9" s="10"/>
      <c r="B9" s="3"/>
      <c r="C9" s="3"/>
      <c r="D9" s="3"/>
      <c r="E9" s="1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</row>
    <row r="10" customFormat="false" ht="12.8" hidden="false" customHeight="false" outlineLevel="0" collapsed="false">
      <c r="A10" s="12" t="s">
        <v>3</v>
      </c>
      <c r="B10" s="12"/>
      <c r="C10" s="12"/>
      <c r="D10" s="12"/>
      <c r="E10" s="1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</row>
    <row r="11" customFormat="false" ht="12.8" hidden="false" customHeight="false" outlineLevel="0" collapsed="false">
      <c r="A11" s="13"/>
      <c r="B11" s="14"/>
      <c r="C11" s="14"/>
      <c r="D11" s="14"/>
      <c r="E11" s="1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</row>
    <row r="12" customFormat="false" ht="12.9" hidden="false" customHeight="false" outlineLevel="0" collapsed="false">
      <c r="A12" s="16" t="s">
        <v>4</v>
      </c>
      <c r="B12" s="16"/>
      <c r="C12" s="16"/>
      <c r="D12" s="16"/>
      <c r="E12" s="16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</row>
    <row r="13" customFormat="false" ht="12.8" hidden="false" customHeight="false" outlineLevel="0" collapsed="false">
      <c r="A13" s="10"/>
      <c r="B13" s="3"/>
      <c r="C13" s="3"/>
      <c r="D13" s="3"/>
      <c r="E13" s="1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</row>
    <row r="14" customFormat="false" ht="69.65" hidden="false" customHeight="true" outlineLevel="0" collapsed="false">
      <c r="A14" s="17" t="str">
        <f aca="false">"A empresa "&amp;B24&amp;", inscrita no CNPJ nº "&amp;B25&amp;", por intermédio de seu representante legal o (a) Sr. (a) "&amp;B29&amp;", portador (a) da Carteira de Identidade nº "&amp;B31&amp;" e do CPF nº "&amp;B30&amp;", DECLARA, para fins deste Edital, sob as sanções administrativas cabíveis e sob as penas da lei, conforme determinam as Leis Federais de nº 8.212/1991, 12.546/2011, 12.844/2013 e 13.161/2015, que:"</f>
        <v>A empresa , inscrita no CNPJ nº , por intermédio de seu representante legal o (a) Sr. (a) , portador (a) da Carteira de Identidade nº  e do CPF nº , DECLARA, para fins deste Edital, sob as sanções administrativas cabíveis e sob as penas da lei, conforme determinam as Leis Federais de nº 8.212/1991, 12.546/2011, 12.844/2013 e 13.161/2015, que:</v>
      </c>
      <c r="B14" s="17"/>
      <c r="C14" s="17"/>
      <c r="D14" s="17"/>
      <c r="E14" s="17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</row>
    <row r="15" customFormat="false" ht="12.8" hidden="false" customHeight="false" outlineLevel="0" collapsed="false">
      <c r="A15" s="10"/>
      <c r="B15" s="3"/>
      <c r="C15" s="3"/>
      <c r="D15" s="3"/>
      <c r="E15" s="1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</row>
    <row r="16" customFormat="false" ht="46.25" hidden="false" customHeight="true" outlineLevel="0" collapsed="false">
      <c r="A16" s="18" t="s">
        <v>5</v>
      </c>
      <c r="B16" s="19" t="s">
        <v>6</v>
      </c>
      <c r="C16" s="19"/>
      <c r="D16" s="19"/>
      <c r="E16" s="1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</row>
    <row r="17" customFormat="false" ht="46.25" hidden="false" customHeight="true" outlineLevel="0" collapsed="false">
      <c r="A17" s="18" t="s">
        <v>5</v>
      </c>
      <c r="B17" s="19" t="s">
        <v>7</v>
      </c>
      <c r="C17" s="19"/>
      <c r="D17" s="19"/>
      <c r="E17" s="1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</row>
    <row r="18" customFormat="false" ht="12.8" hidden="false" customHeight="false" outlineLevel="0" collapsed="false">
      <c r="A18" s="10"/>
      <c r="B18" s="3"/>
      <c r="C18" s="3"/>
      <c r="D18" s="3"/>
      <c r="E18" s="1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</row>
    <row r="19" customFormat="false" ht="55.2" hidden="false" customHeight="true" outlineLevel="0" collapsed="false">
      <c r="A19" s="17" t="s">
        <v>8</v>
      </c>
      <c r="B19" s="17"/>
      <c r="C19" s="17"/>
      <c r="D19" s="17"/>
      <c r="E19" s="17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</row>
    <row r="20" customFormat="false" ht="12.8" hidden="false" customHeight="false" outlineLevel="0" collapsed="false">
      <c r="A20" s="10"/>
      <c r="B20" s="3"/>
      <c r="C20" s="3"/>
      <c r="D20" s="3"/>
      <c r="E20" s="1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</row>
    <row r="21" customFormat="false" ht="12.9" hidden="false" customHeight="false" outlineLevel="0" collapsed="false">
      <c r="A21" s="20" t="s">
        <v>9</v>
      </c>
      <c r="B21" s="21"/>
      <c r="C21" s="22"/>
      <c r="D21" s="22"/>
      <c r="E21" s="2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</row>
    <row r="22" customFormat="false" ht="12.8" hidden="false" customHeight="false" outlineLevel="0" collapsed="false">
      <c r="A22" s="10"/>
      <c r="B22" s="3"/>
      <c r="C22" s="3"/>
      <c r="D22" s="3"/>
      <c r="E22" s="1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</row>
    <row r="23" customFormat="false" ht="12.8" hidden="false" customHeight="false" outlineLevel="0" collapsed="false">
      <c r="A23" s="24"/>
      <c r="B23" s="25"/>
      <c r="C23" s="25"/>
      <c r="D23" s="25"/>
      <c r="E23" s="26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</row>
    <row r="24" customFormat="false" ht="12.8" hidden="false" customHeight="false" outlineLevel="0" collapsed="false">
      <c r="A24" s="10" t="s">
        <v>10</v>
      </c>
      <c r="B24" s="27"/>
      <c r="C24" s="27"/>
      <c r="D24" s="27"/>
      <c r="E24" s="27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</row>
    <row r="25" customFormat="false" ht="12.8" hidden="false" customHeight="false" outlineLevel="0" collapsed="false">
      <c r="A25" s="10" t="s">
        <v>11</v>
      </c>
      <c r="B25" s="27"/>
      <c r="C25" s="27"/>
      <c r="D25" s="27"/>
      <c r="E25" s="27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</row>
    <row r="26" customFormat="false" ht="12.8" hidden="false" customHeight="false" outlineLevel="0" collapsed="false">
      <c r="A26" s="10" t="s">
        <v>12</v>
      </c>
      <c r="B26" s="27"/>
      <c r="C26" s="27"/>
      <c r="D26" s="27"/>
      <c r="E26" s="27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</row>
    <row r="27" customFormat="false" ht="12.8" hidden="false" customHeight="false" outlineLevel="0" collapsed="false">
      <c r="A27" s="10" t="s">
        <v>13</v>
      </c>
      <c r="B27" s="27"/>
      <c r="C27" s="27"/>
      <c r="D27" s="27"/>
      <c r="E27" s="2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</row>
    <row r="28" customFormat="false" ht="12.8" hidden="false" customHeight="false" outlineLevel="0" collapsed="false">
      <c r="A28" s="10"/>
      <c r="B28" s="28"/>
      <c r="C28" s="28"/>
      <c r="D28" s="28"/>
      <c r="E28" s="29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</row>
    <row r="29" customFormat="false" ht="12.8" hidden="false" customHeight="false" outlineLevel="0" collapsed="false">
      <c r="A29" s="30" t="s">
        <v>14</v>
      </c>
      <c r="B29" s="27"/>
      <c r="C29" s="27"/>
      <c r="D29" s="27"/>
      <c r="E29" s="27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</row>
    <row r="30" customFormat="false" ht="12.8" hidden="false" customHeight="false" outlineLevel="0" collapsed="false">
      <c r="A30" s="30" t="s">
        <v>15</v>
      </c>
      <c r="B30" s="27"/>
      <c r="C30" s="27"/>
      <c r="D30" s="27"/>
      <c r="E30" s="27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</row>
    <row r="31" customFormat="false" ht="12.8" hidden="false" customHeight="false" outlineLevel="0" collapsed="false">
      <c r="A31" s="30" t="s">
        <v>16</v>
      </c>
      <c r="B31" s="27"/>
      <c r="C31" s="27"/>
      <c r="D31" s="27"/>
      <c r="E31" s="27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</row>
    <row r="32" customFormat="false" ht="12.8" hidden="false" customHeight="false" outlineLevel="0" collapsed="false">
      <c r="A32" s="10"/>
      <c r="B32" s="28"/>
      <c r="C32" s="28"/>
      <c r="D32" s="28"/>
      <c r="E32" s="29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</row>
    <row r="33" customFormat="false" ht="12.8" hidden="false" customHeight="false" outlineLevel="0" collapsed="false">
      <c r="A33" s="10" t="s">
        <v>17</v>
      </c>
      <c r="B33" s="27"/>
      <c r="C33" s="27"/>
      <c r="D33" s="27"/>
      <c r="E33" s="27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</row>
    <row r="34" customFormat="false" ht="12.8" hidden="false" customHeight="false" outlineLevel="0" collapsed="false">
      <c r="A34" s="31" t="s">
        <v>18</v>
      </c>
      <c r="B34" s="32"/>
      <c r="C34" s="32"/>
      <c r="D34" s="32"/>
      <c r="E34" s="3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</row>
  </sheetData>
  <sheetProtection sheet="true" password="cc7f" objects="true" scenarios="true"/>
  <mergeCells count="18">
    <mergeCell ref="A1:E4"/>
    <mergeCell ref="A6:E6"/>
    <mergeCell ref="A8:E8"/>
    <mergeCell ref="A10:E10"/>
    <mergeCell ref="A12:E12"/>
    <mergeCell ref="A14:E14"/>
    <mergeCell ref="B16:E16"/>
    <mergeCell ref="B17:E17"/>
    <mergeCell ref="A19:E19"/>
    <mergeCell ref="B24:E24"/>
    <mergeCell ref="B25:E25"/>
    <mergeCell ref="B26:E26"/>
    <mergeCell ref="B27:E27"/>
    <mergeCell ref="B29:E29"/>
    <mergeCell ref="B30:E30"/>
    <mergeCell ref="B31:E31"/>
    <mergeCell ref="B33:E33"/>
    <mergeCell ref="B34:E34"/>
  </mergeCells>
  <printOptions headings="false" gridLines="false" gridLinesSet="true" horizontalCentered="false" verticalCentered="false"/>
  <pageMargins left="0.7875" right="0.682638888888889" top="1.05277777777778" bottom="1.05277777777778" header="0.7875" footer="0.7875"/>
  <pageSetup paperSize="9" scale="83" fitToWidth="1" fitToHeight="1" pageOrder="downThenOver" orientation="portrait" blackAndWhite="false" draft="false" cellComments="none" horizontalDpi="300" verticalDpi="300" copies="1"/>
  <headerFooter differentFirst="false" differentOddEven="false">
    <oddHeader>&amp;C&amp;12&amp;Kffffff&amp;A</oddHeader>
    <oddFooter>&amp;C&amp;12&amp;KffffffPágina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5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9" activeCellId="0" sqref="C29"/>
    </sheetView>
  </sheetViews>
  <sheetFormatPr defaultColWidth="12.8046875" defaultRowHeight="12.8" zeroHeight="false" outlineLevelRow="0" outlineLevelCol="0"/>
  <cols>
    <col collapsed="false" customWidth="true" hidden="false" outlineLevel="0" max="1" min="1" style="1" width="21.2"/>
    <col collapsed="false" customWidth="true" hidden="false" outlineLevel="0" max="5" min="5" style="1" width="21.15"/>
  </cols>
  <sheetData>
    <row r="1" customFormat="false" ht="12.8" hidden="false" customHeight="false" outlineLevel="0" collapsed="false">
      <c r="A1" s="33" t="s">
        <v>0</v>
      </c>
      <c r="B1" s="33"/>
      <c r="C1" s="33"/>
      <c r="D1" s="33"/>
      <c r="E1" s="3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</row>
    <row r="2" customFormat="false" ht="12.8" hidden="false" customHeight="false" outlineLevel="0" collapsed="false">
      <c r="A2" s="33"/>
      <c r="B2" s="33"/>
      <c r="C2" s="33"/>
      <c r="D2" s="33"/>
      <c r="E2" s="3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</row>
    <row r="3" customFormat="false" ht="12.8" hidden="false" customHeight="false" outlineLevel="0" collapsed="false">
      <c r="A3" s="33"/>
      <c r="B3" s="33"/>
      <c r="C3" s="33"/>
      <c r="D3" s="33"/>
      <c r="E3" s="3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</row>
    <row r="4" customFormat="false" ht="12.8" hidden="false" customHeight="false" outlineLevel="0" collapsed="false">
      <c r="A4" s="33"/>
      <c r="B4" s="33"/>
      <c r="C4" s="33"/>
      <c r="D4" s="33"/>
      <c r="E4" s="3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</row>
    <row r="5" customFormat="false" ht="12.8" hidden="false" customHeight="false" outlineLevel="0" collapsed="false">
      <c r="A5" s="34"/>
      <c r="B5" s="34"/>
      <c r="C5" s="34"/>
      <c r="D5" s="34"/>
      <c r="E5" s="3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</row>
    <row r="6" customFormat="false" ht="12.8" hidden="false" customHeight="false" outlineLevel="0" collapsed="false">
      <c r="A6" s="35" t="s">
        <v>19</v>
      </c>
      <c r="B6" s="35"/>
      <c r="C6" s="35"/>
      <c r="D6" s="35"/>
      <c r="E6" s="3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</row>
    <row r="7" s="38" customFormat="true" ht="12.8" hidden="false" customHeight="false" outlineLevel="0" collapsed="false">
      <c r="A7" s="36" t="str">
        <f aca="false">Declaração!A10</f>
        <v>PROCESSO Nº 23354.003211/2024-75</v>
      </c>
      <c r="B7" s="36"/>
      <c r="C7" s="36"/>
      <c r="D7" s="36"/>
      <c r="E7" s="36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  <c r="IU7" s="37"/>
      <c r="IV7" s="37"/>
      <c r="IW7" s="37"/>
      <c r="IX7" s="37"/>
      <c r="IY7" s="37"/>
      <c r="IZ7" s="37"/>
      <c r="JA7" s="37"/>
      <c r="JB7" s="37"/>
      <c r="JC7" s="37"/>
      <c r="JD7" s="37"/>
      <c r="JE7" s="37"/>
      <c r="JF7" s="37"/>
      <c r="JG7" s="37"/>
      <c r="JH7" s="37"/>
      <c r="JI7" s="37"/>
      <c r="JJ7" s="37"/>
      <c r="JK7" s="37"/>
      <c r="JL7" s="37"/>
      <c r="JM7" s="37"/>
      <c r="JN7" s="37"/>
      <c r="JO7" s="37"/>
      <c r="JP7" s="37"/>
      <c r="JQ7" s="37"/>
      <c r="JR7" s="37"/>
      <c r="JS7" s="37"/>
      <c r="JT7" s="37"/>
      <c r="JU7" s="37"/>
      <c r="JV7" s="37"/>
      <c r="JW7" s="37"/>
      <c r="JX7" s="37"/>
      <c r="JY7" s="37"/>
      <c r="JZ7" s="37"/>
      <c r="KA7" s="37"/>
      <c r="KB7" s="37"/>
      <c r="KC7" s="37"/>
      <c r="KD7" s="37"/>
      <c r="KE7" s="37"/>
      <c r="KF7" s="37"/>
      <c r="KG7" s="37"/>
      <c r="KH7" s="37"/>
      <c r="KI7" s="37"/>
      <c r="KJ7" s="37"/>
      <c r="KK7" s="37"/>
      <c r="KL7" s="37"/>
      <c r="KM7" s="37"/>
      <c r="KN7" s="37"/>
      <c r="KO7" s="37"/>
      <c r="KP7" s="37"/>
      <c r="KQ7" s="37"/>
      <c r="KR7" s="37"/>
      <c r="KS7" s="37"/>
      <c r="KT7" s="37"/>
      <c r="KU7" s="37"/>
      <c r="KV7" s="37"/>
      <c r="KW7" s="37"/>
      <c r="KX7" s="37"/>
      <c r="KY7" s="37"/>
      <c r="KZ7" s="37"/>
      <c r="LA7" s="37"/>
      <c r="LB7" s="37"/>
      <c r="LC7" s="37"/>
      <c r="LD7" s="37"/>
      <c r="LE7" s="37"/>
      <c r="LF7" s="37"/>
      <c r="LG7" s="37"/>
      <c r="LH7" s="37"/>
      <c r="LI7" s="37"/>
      <c r="LJ7" s="37"/>
      <c r="LK7" s="37"/>
      <c r="LL7" s="37"/>
      <c r="LM7" s="37"/>
      <c r="LN7" s="37"/>
      <c r="LO7" s="37"/>
      <c r="LP7" s="37"/>
      <c r="LQ7" s="37"/>
      <c r="LR7" s="37"/>
      <c r="LS7" s="37"/>
      <c r="LT7" s="37"/>
      <c r="LU7" s="37"/>
      <c r="LV7" s="37"/>
      <c r="LW7" s="37"/>
      <c r="LX7" s="37"/>
      <c r="LY7" s="37"/>
      <c r="LZ7" s="37"/>
      <c r="MA7" s="37"/>
      <c r="MB7" s="37"/>
      <c r="MC7" s="37"/>
      <c r="MD7" s="37"/>
      <c r="ME7" s="37"/>
      <c r="MF7" s="37"/>
      <c r="MG7" s="37"/>
      <c r="MH7" s="37"/>
      <c r="MI7" s="37"/>
      <c r="MJ7" s="37"/>
      <c r="MK7" s="37"/>
      <c r="ML7" s="37"/>
      <c r="MM7" s="37"/>
      <c r="MN7" s="37"/>
      <c r="MO7" s="37"/>
      <c r="MP7" s="37"/>
      <c r="MQ7" s="37"/>
      <c r="MR7" s="37"/>
      <c r="MS7" s="37"/>
      <c r="MT7" s="37"/>
      <c r="MU7" s="37"/>
      <c r="MV7" s="37"/>
      <c r="MW7" s="37"/>
      <c r="MX7" s="37"/>
      <c r="MY7" s="37"/>
      <c r="MZ7" s="37"/>
      <c r="NA7" s="37"/>
      <c r="NB7" s="37"/>
      <c r="NC7" s="37"/>
      <c r="ND7" s="37"/>
      <c r="NE7" s="37"/>
      <c r="NF7" s="37"/>
      <c r="NG7" s="37"/>
      <c r="NH7" s="37"/>
      <c r="NI7" s="37"/>
      <c r="NJ7" s="37"/>
      <c r="NK7" s="37"/>
      <c r="NL7" s="37"/>
      <c r="NM7" s="37"/>
      <c r="NN7" s="37"/>
      <c r="NO7" s="37"/>
      <c r="NP7" s="37"/>
      <c r="NQ7" s="37"/>
      <c r="NR7" s="37"/>
      <c r="NS7" s="37"/>
      <c r="NT7" s="37"/>
      <c r="NU7" s="37"/>
      <c r="NV7" s="37"/>
      <c r="NW7" s="37"/>
      <c r="NX7" s="37"/>
      <c r="NY7" s="37"/>
      <c r="NZ7" s="37"/>
      <c r="OA7" s="37"/>
      <c r="OB7" s="37"/>
      <c r="OC7" s="37"/>
      <c r="OD7" s="37"/>
      <c r="OE7" s="37"/>
      <c r="OF7" s="37"/>
      <c r="OG7" s="37"/>
      <c r="OH7" s="37"/>
      <c r="OI7" s="37"/>
      <c r="OJ7" s="37"/>
      <c r="OK7" s="37"/>
      <c r="OL7" s="37"/>
      <c r="OM7" s="37"/>
      <c r="ON7" s="37"/>
      <c r="OO7" s="37"/>
      <c r="OP7" s="37"/>
      <c r="OQ7" s="37"/>
      <c r="OR7" s="37"/>
      <c r="OS7" s="37"/>
      <c r="OT7" s="37"/>
      <c r="OU7" s="37"/>
      <c r="OV7" s="37"/>
      <c r="OW7" s="37"/>
      <c r="OX7" s="37"/>
      <c r="OY7" s="37"/>
      <c r="OZ7" s="37"/>
      <c r="PA7" s="37"/>
      <c r="PB7" s="37"/>
      <c r="PC7" s="37"/>
      <c r="PD7" s="37"/>
      <c r="PE7" s="37"/>
      <c r="PF7" s="37"/>
      <c r="PG7" s="37"/>
      <c r="PH7" s="37"/>
      <c r="PI7" s="37"/>
      <c r="PJ7" s="37"/>
      <c r="PK7" s="37"/>
      <c r="PL7" s="37"/>
      <c r="PM7" s="37"/>
      <c r="PN7" s="37"/>
      <c r="PO7" s="37"/>
      <c r="PP7" s="37"/>
      <c r="PQ7" s="37"/>
      <c r="PR7" s="37"/>
      <c r="PS7" s="37"/>
      <c r="PT7" s="37"/>
      <c r="PU7" s="37"/>
      <c r="PV7" s="37"/>
      <c r="PW7" s="37"/>
      <c r="PX7" s="37"/>
      <c r="PY7" s="37"/>
      <c r="PZ7" s="37"/>
      <c r="QA7" s="37"/>
      <c r="QB7" s="37"/>
      <c r="QC7" s="37"/>
      <c r="QD7" s="37"/>
      <c r="QE7" s="37"/>
      <c r="QF7" s="37"/>
      <c r="QG7" s="37"/>
      <c r="QH7" s="37"/>
      <c r="QI7" s="37"/>
      <c r="QJ7" s="37"/>
      <c r="QK7" s="37"/>
      <c r="QL7" s="37"/>
      <c r="QM7" s="37"/>
      <c r="QN7" s="37"/>
      <c r="QO7" s="37"/>
      <c r="QP7" s="37"/>
      <c r="QQ7" s="37"/>
      <c r="QR7" s="37"/>
      <c r="QS7" s="37"/>
      <c r="QT7" s="37"/>
      <c r="QU7" s="37"/>
      <c r="QV7" s="37"/>
      <c r="QW7" s="37"/>
      <c r="QX7" s="37"/>
      <c r="QY7" s="37"/>
      <c r="QZ7" s="37"/>
      <c r="RA7" s="37"/>
      <c r="RB7" s="37"/>
      <c r="RC7" s="37"/>
      <c r="RD7" s="37"/>
      <c r="RE7" s="37"/>
      <c r="RF7" s="37"/>
      <c r="RG7" s="37"/>
      <c r="RH7" s="37"/>
      <c r="RI7" s="37"/>
      <c r="RJ7" s="37"/>
      <c r="RK7" s="37"/>
      <c r="RL7" s="37"/>
      <c r="RM7" s="37"/>
      <c r="RN7" s="37"/>
      <c r="RO7" s="37"/>
      <c r="RP7" s="37"/>
      <c r="RQ7" s="37"/>
      <c r="RR7" s="37"/>
      <c r="RS7" s="37"/>
      <c r="RT7" s="37"/>
      <c r="RU7" s="37"/>
      <c r="RV7" s="37"/>
      <c r="RW7" s="37"/>
      <c r="RX7" s="37"/>
      <c r="RY7" s="37"/>
      <c r="RZ7" s="37"/>
      <c r="SA7" s="37"/>
      <c r="SB7" s="37"/>
      <c r="SC7" s="37"/>
      <c r="SD7" s="37"/>
      <c r="SE7" s="37"/>
      <c r="SF7" s="37"/>
      <c r="SG7" s="37"/>
      <c r="SH7" s="37"/>
      <c r="SI7" s="37"/>
      <c r="SJ7" s="37"/>
      <c r="SK7" s="37"/>
      <c r="SL7" s="37"/>
      <c r="SM7" s="37"/>
      <c r="SN7" s="37"/>
      <c r="SO7" s="37"/>
      <c r="SP7" s="37"/>
      <c r="SQ7" s="37"/>
      <c r="SR7" s="37"/>
      <c r="SS7" s="37"/>
      <c r="ST7" s="37"/>
      <c r="SU7" s="37"/>
      <c r="SV7" s="37"/>
      <c r="SW7" s="37"/>
      <c r="SX7" s="37"/>
      <c r="SY7" s="37"/>
      <c r="SZ7" s="37"/>
      <c r="TA7" s="37"/>
      <c r="TB7" s="37"/>
      <c r="TC7" s="37"/>
      <c r="TD7" s="37"/>
      <c r="TE7" s="37"/>
      <c r="TF7" s="37"/>
      <c r="TG7" s="37"/>
      <c r="TH7" s="37"/>
      <c r="TI7" s="37"/>
      <c r="TJ7" s="37"/>
      <c r="TK7" s="37"/>
      <c r="TL7" s="37"/>
      <c r="TM7" s="37"/>
      <c r="TN7" s="37"/>
      <c r="TO7" s="37"/>
      <c r="TP7" s="37"/>
      <c r="TQ7" s="37"/>
      <c r="TR7" s="37"/>
      <c r="TS7" s="37"/>
      <c r="TT7" s="37"/>
      <c r="TU7" s="37"/>
      <c r="TV7" s="37"/>
      <c r="TW7" s="37"/>
      <c r="TX7" s="37"/>
      <c r="TY7" s="37"/>
      <c r="TZ7" s="37"/>
      <c r="UA7" s="37"/>
      <c r="UB7" s="37"/>
      <c r="UC7" s="37"/>
      <c r="UD7" s="37"/>
      <c r="UE7" s="37"/>
      <c r="UF7" s="37"/>
      <c r="UG7" s="37"/>
      <c r="UH7" s="37"/>
      <c r="UI7" s="37"/>
      <c r="UJ7" s="37"/>
      <c r="UK7" s="37"/>
      <c r="UL7" s="37"/>
      <c r="UM7" s="37"/>
      <c r="UN7" s="37"/>
      <c r="UO7" s="37"/>
      <c r="UP7" s="37"/>
      <c r="UQ7" s="37"/>
      <c r="UR7" s="37"/>
      <c r="US7" s="37"/>
      <c r="UT7" s="37"/>
      <c r="UU7" s="37"/>
      <c r="UV7" s="37"/>
      <c r="UW7" s="37"/>
      <c r="UX7" s="37"/>
      <c r="UY7" s="37"/>
      <c r="UZ7" s="37"/>
      <c r="VA7" s="37"/>
      <c r="VB7" s="37"/>
      <c r="VC7" s="37"/>
      <c r="VD7" s="37"/>
      <c r="VE7" s="37"/>
      <c r="VF7" s="37"/>
      <c r="VG7" s="37"/>
      <c r="VH7" s="37"/>
      <c r="VI7" s="37"/>
      <c r="VJ7" s="37"/>
      <c r="VK7" s="37"/>
      <c r="VL7" s="37"/>
      <c r="VM7" s="37"/>
      <c r="VN7" s="37"/>
      <c r="VO7" s="37"/>
      <c r="VP7" s="37"/>
      <c r="VQ7" s="37"/>
      <c r="VR7" s="37"/>
      <c r="VS7" s="37"/>
      <c r="VT7" s="37"/>
      <c r="VU7" s="37"/>
      <c r="VV7" s="37"/>
      <c r="VW7" s="37"/>
      <c r="VX7" s="37"/>
      <c r="VY7" s="37"/>
      <c r="VZ7" s="37"/>
      <c r="WA7" s="37"/>
      <c r="WB7" s="37"/>
      <c r="WC7" s="37"/>
      <c r="WD7" s="37"/>
      <c r="WE7" s="37"/>
      <c r="WF7" s="37"/>
      <c r="WG7" s="37"/>
      <c r="WH7" s="37"/>
      <c r="WI7" s="37"/>
      <c r="WJ7" s="37"/>
      <c r="WK7" s="37"/>
      <c r="WL7" s="37"/>
      <c r="WM7" s="37"/>
      <c r="WN7" s="37"/>
      <c r="WO7" s="37"/>
      <c r="WP7" s="37"/>
      <c r="WQ7" s="37"/>
      <c r="WR7" s="37"/>
      <c r="WS7" s="37"/>
      <c r="WT7" s="37"/>
      <c r="WU7" s="37"/>
      <c r="WV7" s="37"/>
      <c r="WW7" s="37"/>
      <c r="WX7" s="37"/>
      <c r="WY7" s="37"/>
      <c r="WZ7" s="37"/>
      <c r="XA7" s="37"/>
      <c r="XB7" s="37"/>
      <c r="XC7" s="37"/>
      <c r="XD7" s="37"/>
      <c r="XE7" s="37"/>
      <c r="XF7" s="37"/>
      <c r="XG7" s="37"/>
      <c r="XH7" s="37"/>
      <c r="XI7" s="37"/>
      <c r="XJ7" s="37"/>
      <c r="XK7" s="37"/>
      <c r="XL7" s="37"/>
      <c r="XM7" s="37"/>
      <c r="XN7" s="37"/>
      <c r="XO7" s="37"/>
      <c r="XP7" s="37"/>
      <c r="XQ7" s="37"/>
      <c r="XR7" s="37"/>
      <c r="XS7" s="37"/>
      <c r="XT7" s="37"/>
      <c r="XU7" s="37"/>
      <c r="XV7" s="37"/>
      <c r="XW7" s="37"/>
      <c r="XX7" s="37"/>
      <c r="XY7" s="37"/>
      <c r="XZ7" s="37"/>
      <c r="YA7" s="37"/>
      <c r="YB7" s="37"/>
      <c r="YC7" s="37"/>
      <c r="YD7" s="37"/>
      <c r="YE7" s="37"/>
      <c r="YF7" s="37"/>
      <c r="YG7" s="37"/>
      <c r="YH7" s="37"/>
      <c r="YI7" s="37"/>
      <c r="YJ7" s="37"/>
      <c r="YK7" s="37"/>
      <c r="YL7" s="37"/>
      <c r="YM7" s="37"/>
      <c r="YN7" s="37"/>
      <c r="YO7" s="37"/>
      <c r="YP7" s="37"/>
      <c r="YQ7" s="37"/>
      <c r="YR7" s="37"/>
      <c r="YS7" s="37"/>
      <c r="YT7" s="37"/>
      <c r="YU7" s="37"/>
      <c r="YV7" s="37"/>
      <c r="YW7" s="37"/>
      <c r="YX7" s="37"/>
      <c r="YY7" s="37"/>
      <c r="YZ7" s="37"/>
      <c r="ZA7" s="37"/>
      <c r="ZB7" s="37"/>
      <c r="ZC7" s="37"/>
      <c r="ZD7" s="37"/>
      <c r="ZE7" s="37"/>
      <c r="ZF7" s="37"/>
      <c r="ZG7" s="37"/>
      <c r="ZH7" s="37"/>
      <c r="ZI7" s="37"/>
      <c r="ZJ7" s="37"/>
      <c r="ZK7" s="37"/>
      <c r="ZL7" s="37"/>
      <c r="ZM7" s="37"/>
      <c r="ZN7" s="37"/>
      <c r="ZO7" s="37"/>
      <c r="ZP7" s="37"/>
      <c r="ZQ7" s="37"/>
      <c r="ZR7" s="37"/>
      <c r="ZS7" s="37"/>
      <c r="ZT7" s="37"/>
      <c r="ZU7" s="37"/>
      <c r="ZV7" s="37"/>
      <c r="ZW7" s="37"/>
      <c r="ZX7" s="37"/>
      <c r="ZY7" s="37"/>
      <c r="ZZ7" s="37"/>
      <c r="AAA7" s="37"/>
      <c r="AAB7" s="37"/>
      <c r="AAC7" s="37"/>
      <c r="AAD7" s="37"/>
      <c r="AAE7" s="37"/>
      <c r="AAF7" s="37"/>
      <c r="AAG7" s="37"/>
      <c r="AAH7" s="37"/>
      <c r="AAI7" s="37"/>
      <c r="AAJ7" s="37"/>
      <c r="AAK7" s="37"/>
      <c r="AAL7" s="37"/>
      <c r="AAM7" s="37"/>
      <c r="AAN7" s="37"/>
      <c r="AAO7" s="37"/>
      <c r="AAP7" s="37"/>
      <c r="AAQ7" s="37"/>
      <c r="AAR7" s="37"/>
      <c r="AAS7" s="37"/>
      <c r="AAT7" s="37"/>
      <c r="AAU7" s="37"/>
      <c r="AAV7" s="37"/>
      <c r="AAW7" s="37"/>
      <c r="AAX7" s="37"/>
      <c r="AAY7" s="37"/>
      <c r="AAZ7" s="37"/>
      <c r="ABA7" s="37"/>
      <c r="ABB7" s="37"/>
      <c r="ABC7" s="37"/>
      <c r="ABD7" s="37"/>
      <c r="ABE7" s="37"/>
      <c r="ABF7" s="37"/>
      <c r="ABG7" s="37"/>
      <c r="ABH7" s="37"/>
      <c r="ABI7" s="37"/>
      <c r="ABJ7" s="37"/>
      <c r="ABK7" s="37"/>
      <c r="ABL7" s="37"/>
      <c r="ABM7" s="37"/>
      <c r="ABN7" s="37"/>
      <c r="ABO7" s="37"/>
      <c r="ABP7" s="37"/>
      <c r="ABQ7" s="37"/>
      <c r="ABR7" s="37"/>
      <c r="ABS7" s="37"/>
      <c r="ABT7" s="37"/>
      <c r="ABU7" s="37"/>
      <c r="ABV7" s="37"/>
      <c r="ABW7" s="37"/>
      <c r="ABX7" s="37"/>
      <c r="ABY7" s="37"/>
      <c r="ABZ7" s="37"/>
      <c r="ACA7" s="37"/>
      <c r="ACB7" s="37"/>
      <c r="ACC7" s="37"/>
      <c r="ACD7" s="37"/>
      <c r="ACE7" s="37"/>
      <c r="ACF7" s="37"/>
      <c r="ACG7" s="37"/>
      <c r="ACH7" s="37"/>
      <c r="ACI7" s="37"/>
      <c r="ACJ7" s="37"/>
      <c r="ACK7" s="37"/>
      <c r="ACL7" s="37"/>
      <c r="ACM7" s="37"/>
      <c r="ACN7" s="37"/>
      <c r="ACO7" s="37"/>
      <c r="ACP7" s="37"/>
      <c r="ACQ7" s="37"/>
      <c r="ACR7" s="37"/>
      <c r="ACS7" s="37"/>
      <c r="ACT7" s="37"/>
      <c r="ACU7" s="37"/>
      <c r="ACV7" s="37"/>
      <c r="ACW7" s="37"/>
      <c r="ACX7" s="37"/>
      <c r="ACY7" s="37"/>
      <c r="ACZ7" s="37"/>
      <c r="ADA7" s="37"/>
      <c r="ADB7" s="37"/>
      <c r="ADC7" s="37"/>
      <c r="ADD7" s="37"/>
      <c r="ADE7" s="37"/>
      <c r="ADF7" s="37"/>
      <c r="ADG7" s="37"/>
      <c r="ADH7" s="37"/>
      <c r="ADI7" s="37"/>
      <c r="ADJ7" s="37"/>
      <c r="ADK7" s="37"/>
      <c r="ADL7" s="37"/>
      <c r="ADM7" s="37"/>
      <c r="ADN7" s="37"/>
      <c r="ADO7" s="37"/>
      <c r="ADP7" s="37"/>
      <c r="ADQ7" s="37"/>
      <c r="ADR7" s="37"/>
      <c r="ADS7" s="37"/>
      <c r="ADT7" s="37"/>
      <c r="ADU7" s="37"/>
      <c r="ADV7" s="37"/>
      <c r="ADW7" s="37"/>
      <c r="ADX7" s="37"/>
      <c r="ADY7" s="37"/>
      <c r="ADZ7" s="37"/>
      <c r="AEA7" s="37"/>
      <c r="AEB7" s="37"/>
      <c r="AEC7" s="37"/>
      <c r="AED7" s="37"/>
      <c r="AEE7" s="37"/>
      <c r="AEF7" s="37"/>
      <c r="AEG7" s="37"/>
      <c r="AEH7" s="37"/>
      <c r="AEI7" s="37"/>
      <c r="AEJ7" s="37"/>
      <c r="AEK7" s="37"/>
      <c r="AEL7" s="37"/>
      <c r="AEM7" s="37"/>
      <c r="AEN7" s="37"/>
      <c r="AEO7" s="37"/>
      <c r="AEP7" s="37"/>
      <c r="AEQ7" s="37"/>
      <c r="AER7" s="37"/>
      <c r="AES7" s="37"/>
      <c r="AET7" s="37"/>
      <c r="AEU7" s="37"/>
      <c r="AEV7" s="37"/>
      <c r="AEW7" s="37"/>
      <c r="AEX7" s="37"/>
      <c r="AEY7" s="37"/>
      <c r="AEZ7" s="37"/>
      <c r="AFA7" s="37"/>
      <c r="AFB7" s="37"/>
      <c r="AFC7" s="37"/>
      <c r="AFD7" s="37"/>
      <c r="AFE7" s="37"/>
      <c r="AFF7" s="37"/>
      <c r="AFG7" s="37"/>
      <c r="AFH7" s="37"/>
      <c r="AFI7" s="37"/>
      <c r="AFJ7" s="37"/>
      <c r="AFK7" s="37"/>
      <c r="AFL7" s="37"/>
      <c r="AFM7" s="37"/>
      <c r="AFN7" s="37"/>
      <c r="AFO7" s="37"/>
      <c r="AFP7" s="37"/>
      <c r="AFQ7" s="37"/>
      <c r="AFR7" s="37"/>
      <c r="AFS7" s="37"/>
      <c r="AFT7" s="37"/>
      <c r="AFU7" s="37"/>
      <c r="AFV7" s="37"/>
      <c r="AFW7" s="37"/>
      <c r="AFX7" s="37"/>
      <c r="AFY7" s="37"/>
      <c r="AFZ7" s="37"/>
      <c r="AGA7" s="37"/>
      <c r="AGB7" s="37"/>
      <c r="AGC7" s="37"/>
      <c r="AGD7" s="37"/>
      <c r="AGE7" s="37"/>
      <c r="AGF7" s="37"/>
      <c r="AGG7" s="37"/>
      <c r="AGH7" s="37"/>
      <c r="AGI7" s="37"/>
      <c r="AGJ7" s="37"/>
      <c r="AGK7" s="37"/>
      <c r="AGL7" s="37"/>
      <c r="AGM7" s="37"/>
      <c r="AGN7" s="37"/>
      <c r="AGO7" s="37"/>
      <c r="AGP7" s="37"/>
      <c r="AGQ7" s="37"/>
      <c r="AGR7" s="37"/>
      <c r="AGS7" s="37"/>
      <c r="AGT7" s="37"/>
      <c r="AGU7" s="37"/>
      <c r="AGV7" s="37"/>
      <c r="AGW7" s="37"/>
      <c r="AGX7" s="37"/>
      <c r="AGY7" s="37"/>
      <c r="AGZ7" s="37"/>
      <c r="AHA7" s="37"/>
      <c r="AHB7" s="37"/>
      <c r="AHC7" s="37"/>
      <c r="AHD7" s="37"/>
      <c r="AHE7" s="37"/>
      <c r="AHF7" s="37"/>
      <c r="AHG7" s="37"/>
      <c r="AHH7" s="37"/>
      <c r="AHI7" s="37"/>
      <c r="AHJ7" s="37"/>
      <c r="AHK7" s="37"/>
      <c r="AHL7" s="37"/>
      <c r="AHM7" s="37"/>
      <c r="AHN7" s="37"/>
      <c r="AHO7" s="37"/>
      <c r="AHP7" s="37"/>
      <c r="AHQ7" s="37"/>
      <c r="AHR7" s="37"/>
      <c r="AHS7" s="37"/>
      <c r="AHT7" s="37"/>
      <c r="AHU7" s="37"/>
      <c r="AHV7" s="37"/>
      <c r="AHW7" s="37"/>
      <c r="AHX7" s="37"/>
      <c r="AHY7" s="37"/>
      <c r="AHZ7" s="37"/>
      <c r="AIA7" s="37"/>
      <c r="AIB7" s="37"/>
      <c r="AIC7" s="37"/>
      <c r="AID7" s="37"/>
      <c r="AIE7" s="37"/>
      <c r="AIF7" s="37"/>
      <c r="AIG7" s="37"/>
      <c r="AIH7" s="37"/>
      <c r="AII7" s="37"/>
      <c r="AIJ7" s="37"/>
      <c r="AIK7" s="37"/>
      <c r="AIL7" s="37"/>
      <c r="AIM7" s="37"/>
      <c r="AIN7" s="37"/>
      <c r="AIO7" s="37"/>
      <c r="AIP7" s="37"/>
      <c r="AIQ7" s="37"/>
      <c r="AIR7" s="37"/>
      <c r="AIS7" s="37"/>
      <c r="AIT7" s="37"/>
      <c r="AIU7" s="37"/>
      <c r="AIV7" s="37"/>
      <c r="AIW7" s="37"/>
      <c r="AIX7" s="37"/>
      <c r="AIY7" s="37"/>
      <c r="AIZ7" s="37"/>
      <c r="AJA7" s="37"/>
      <c r="AJB7" s="37"/>
      <c r="AJC7" s="37"/>
      <c r="AJD7" s="37"/>
      <c r="AJE7" s="37"/>
      <c r="AJF7" s="37"/>
      <c r="AJG7" s="37"/>
      <c r="AJH7" s="37"/>
      <c r="AJI7" s="37"/>
      <c r="AJJ7" s="37"/>
      <c r="AJK7" s="37"/>
      <c r="AJL7" s="37"/>
      <c r="AJM7" s="37"/>
      <c r="AJN7" s="37"/>
      <c r="AJO7" s="37"/>
      <c r="AJP7" s="37"/>
      <c r="AJQ7" s="37"/>
      <c r="AJR7" s="37"/>
      <c r="AJS7" s="37"/>
      <c r="AJT7" s="37"/>
      <c r="AJU7" s="37"/>
      <c r="AJV7" s="37"/>
      <c r="AJW7" s="37"/>
      <c r="AJX7" s="37"/>
      <c r="AJY7" s="37"/>
      <c r="AJZ7" s="37"/>
      <c r="AKA7" s="37"/>
      <c r="AKB7" s="37"/>
      <c r="AKC7" s="37"/>
      <c r="AKD7" s="37"/>
      <c r="AKE7" s="37"/>
      <c r="AKF7" s="37"/>
      <c r="AKG7" s="37"/>
      <c r="AKH7" s="37"/>
      <c r="AKI7" s="37"/>
      <c r="AKJ7" s="37"/>
      <c r="AKK7" s="37"/>
      <c r="AKL7" s="37"/>
      <c r="AKM7" s="37"/>
      <c r="AKN7" s="37"/>
      <c r="AKO7" s="37"/>
      <c r="AKP7" s="37"/>
      <c r="AKQ7" s="37"/>
      <c r="AKR7" s="37"/>
      <c r="AKS7" s="37"/>
      <c r="AKT7" s="37"/>
      <c r="AKU7" s="37"/>
      <c r="AKV7" s="37"/>
      <c r="AKW7" s="37"/>
      <c r="AKX7" s="37"/>
      <c r="AKY7" s="37"/>
      <c r="AKZ7" s="37"/>
      <c r="ALA7" s="37"/>
      <c r="ALB7" s="37"/>
      <c r="ALC7" s="37"/>
      <c r="ALD7" s="37"/>
      <c r="ALE7" s="37"/>
      <c r="ALF7" s="37"/>
      <c r="ALG7" s="37"/>
      <c r="ALH7" s="37"/>
      <c r="ALI7" s="37"/>
      <c r="ALJ7" s="37"/>
      <c r="ALK7" s="37"/>
      <c r="ALL7" s="37"/>
      <c r="ALM7" s="37"/>
      <c r="ALN7" s="37"/>
      <c r="ALO7" s="37"/>
      <c r="ALP7" s="37"/>
      <c r="ALQ7" s="37"/>
      <c r="ALR7" s="37"/>
      <c r="ALS7" s="37"/>
      <c r="ALT7" s="37"/>
      <c r="ALU7" s="37"/>
      <c r="ALV7" s="37"/>
      <c r="ALW7" s="37"/>
      <c r="ALX7" s="37"/>
      <c r="ALY7" s="37"/>
      <c r="ALZ7" s="37"/>
      <c r="AMA7" s="37"/>
      <c r="AMB7" s="37"/>
      <c r="AMC7" s="37"/>
      <c r="AMD7" s="37"/>
      <c r="AME7" s="37"/>
      <c r="AMF7" s="37"/>
      <c r="AMG7" s="37"/>
      <c r="AMH7" s="37"/>
      <c r="AMI7" s="37"/>
      <c r="AMJ7" s="37"/>
    </row>
    <row r="8" customFormat="false" ht="12.8" hidden="false" customHeight="false" outlineLevel="0" collapsed="false">
      <c r="A8" s="10"/>
      <c r="B8" s="3"/>
      <c r="C8" s="3"/>
      <c r="D8" s="3"/>
      <c r="E8" s="1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</row>
    <row r="9" customFormat="false" ht="12.8" hidden="false" customHeight="false" outlineLevel="0" collapsed="false">
      <c r="A9" s="39" t="s">
        <v>20</v>
      </c>
      <c r="B9" s="39"/>
      <c r="C9" s="39"/>
      <c r="D9" s="39"/>
      <c r="E9" s="39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</row>
    <row r="10" customFormat="false" ht="12.8" hidden="false" customHeight="false" outlineLevel="0" collapsed="false">
      <c r="A10" s="10"/>
      <c r="B10" s="3"/>
      <c r="C10" s="3"/>
      <c r="D10" s="3"/>
      <c r="E10" s="1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</row>
    <row r="11" customFormat="false" ht="23.85" hidden="false" customHeight="true" outlineLevel="0" collapsed="false">
      <c r="A11" s="40" t="s">
        <v>4</v>
      </c>
      <c r="B11" s="40"/>
      <c r="C11" s="40"/>
      <c r="D11" s="40"/>
      <c r="E11" s="4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</row>
    <row r="12" customFormat="false" ht="12.8" hidden="false" customHeight="false" outlineLevel="0" collapsed="false">
      <c r="A12" s="10"/>
      <c r="B12" s="3"/>
      <c r="C12" s="3"/>
      <c r="D12" s="3"/>
      <c r="E12" s="1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</row>
    <row r="13" customFormat="false" ht="12.8" hidden="false" customHeight="false" outlineLevel="0" collapsed="false">
      <c r="A13" s="41" t="s">
        <v>21</v>
      </c>
      <c r="B13" s="41"/>
      <c r="C13" s="41"/>
      <c r="D13" s="41"/>
      <c r="E13" s="4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</row>
    <row r="14" customFormat="false" ht="12.8" hidden="false" customHeight="false" outlineLevel="0" collapsed="false">
      <c r="A14" s="10"/>
      <c r="B14" s="3"/>
      <c r="C14" s="3"/>
      <c r="D14" s="3"/>
      <c r="E14" s="1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</row>
    <row r="15" customFormat="false" ht="12.8" hidden="false" customHeight="false" outlineLevel="0" collapsed="false">
      <c r="A15" s="10"/>
      <c r="B15" s="3"/>
      <c r="C15" s="3"/>
      <c r="D15" s="3"/>
      <c r="E15" s="1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</row>
    <row r="16" customFormat="false" ht="12.8" hidden="false" customHeight="false" outlineLevel="0" collapsed="false">
      <c r="A16" s="10"/>
      <c r="B16" s="3"/>
      <c r="C16" s="3"/>
      <c r="D16" s="3"/>
      <c r="E16" s="1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</row>
    <row r="17" customFormat="false" ht="12.8" hidden="false" customHeight="false" outlineLevel="0" collapsed="false">
      <c r="A17" s="10"/>
      <c r="B17" s="3"/>
      <c r="C17" s="3"/>
      <c r="D17" s="3"/>
      <c r="E17" s="1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</row>
    <row r="18" customFormat="false" ht="12.8" hidden="false" customHeight="false" outlineLevel="0" collapsed="false">
      <c r="A18" s="41" t="s">
        <v>22</v>
      </c>
      <c r="B18" s="41"/>
      <c r="C18" s="41"/>
      <c r="D18" s="41"/>
      <c r="E18" s="4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</row>
    <row r="19" customFormat="false" ht="12.8" hidden="false" customHeight="false" outlineLevel="0" collapsed="false">
      <c r="A19" s="42" t="s">
        <v>23</v>
      </c>
      <c r="B19" s="42"/>
      <c r="C19" s="42"/>
      <c r="D19" s="42"/>
      <c r="E19" s="4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</row>
    <row r="20" customFormat="false" ht="12.8" hidden="false" customHeight="false" outlineLevel="0" collapsed="false">
      <c r="A20" s="43" t="s">
        <v>24</v>
      </c>
      <c r="B20" s="44" t="s">
        <v>25</v>
      </c>
      <c r="C20" s="44"/>
      <c r="D20" s="44"/>
      <c r="E20" s="45" t="s">
        <v>26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</row>
    <row r="21" customFormat="false" ht="12.8" hidden="false" customHeight="false" outlineLevel="0" collapsed="false">
      <c r="A21" s="43"/>
      <c r="B21" s="44" t="s">
        <v>27</v>
      </c>
      <c r="C21" s="44" t="s">
        <v>28</v>
      </c>
      <c r="D21" s="44" t="s">
        <v>29</v>
      </c>
      <c r="E21" s="4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</row>
    <row r="22" customFormat="false" ht="12.8" hidden="false" customHeight="false" outlineLevel="0" collapsed="false">
      <c r="A22" s="46" t="s">
        <v>30</v>
      </c>
      <c r="B22" s="47" t="n">
        <v>3</v>
      </c>
      <c r="C22" s="48"/>
      <c r="D22" s="47" t="n">
        <v>5.5</v>
      </c>
      <c r="E22" s="49" t="s">
        <v>31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</row>
    <row r="23" customFormat="false" ht="12.8" hidden="false" customHeight="false" outlineLevel="0" collapsed="false">
      <c r="A23" s="46" t="s">
        <v>32</v>
      </c>
      <c r="B23" s="47" t="n">
        <v>0.97</v>
      </c>
      <c r="C23" s="48"/>
      <c r="D23" s="47" t="n">
        <v>1.27</v>
      </c>
      <c r="E23" s="49" t="s">
        <v>33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</row>
    <row r="24" customFormat="false" ht="12.8" hidden="false" customHeight="false" outlineLevel="0" collapsed="false">
      <c r="A24" s="46" t="s">
        <v>34</v>
      </c>
      <c r="B24" s="47" t="n">
        <v>0.8</v>
      </c>
      <c r="C24" s="48"/>
      <c r="D24" s="47" t="n">
        <v>1</v>
      </c>
      <c r="E24" s="49" t="s">
        <v>35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</row>
    <row r="25" customFormat="false" ht="12.8" hidden="false" customHeight="false" outlineLevel="0" collapsed="false">
      <c r="A25" s="46" t="s">
        <v>36</v>
      </c>
      <c r="B25" s="47" t="n">
        <v>0.59</v>
      </c>
      <c r="C25" s="48"/>
      <c r="D25" s="47" t="n">
        <v>1.39</v>
      </c>
      <c r="E25" s="49" t="s">
        <v>37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</row>
    <row r="26" customFormat="false" ht="12.8" hidden="false" customHeight="false" outlineLevel="0" collapsed="false">
      <c r="A26" s="46" t="s">
        <v>38</v>
      </c>
      <c r="B26" s="47" t="n">
        <v>6.16</v>
      </c>
      <c r="C26" s="48"/>
      <c r="D26" s="47" t="n">
        <v>8.96</v>
      </c>
      <c r="E26" s="49" t="s">
        <v>39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</row>
    <row r="27" customFormat="false" ht="12.8" hidden="false" customHeight="false" outlineLevel="0" collapsed="false">
      <c r="A27" s="46" t="s">
        <v>40</v>
      </c>
      <c r="B27" s="47" t="n">
        <v>3</v>
      </c>
      <c r="C27" s="48"/>
      <c r="D27" s="47" t="n">
        <v>3</v>
      </c>
      <c r="E27" s="45" t="s">
        <v>41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</row>
    <row r="28" customFormat="false" ht="12.8" hidden="false" customHeight="false" outlineLevel="0" collapsed="false">
      <c r="A28" s="46" t="s">
        <v>42</v>
      </c>
      <c r="B28" s="47" t="n">
        <v>0.65</v>
      </c>
      <c r="C28" s="48"/>
      <c r="D28" s="47" t="n">
        <v>0.65</v>
      </c>
      <c r="E28" s="4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</row>
    <row r="29" customFormat="false" ht="12.8" hidden="false" customHeight="false" outlineLevel="0" collapsed="false">
      <c r="A29" s="46" t="s">
        <v>43</v>
      </c>
      <c r="B29" s="47" t="n">
        <v>0</v>
      </c>
      <c r="C29" s="50"/>
      <c r="D29" s="47" t="n">
        <v>4.5</v>
      </c>
      <c r="E29" s="4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</row>
    <row r="30" customFormat="false" ht="12.8" hidden="false" customHeight="false" outlineLevel="0" collapsed="false">
      <c r="A30" s="46" t="s">
        <v>44</v>
      </c>
      <c r="B30" s="47" t="n">
        <v>2</v>
      </c>
      <c r="C30" s="48"/>
      <c r="D30" s="47" t="n">
        <v>5</v>
      </c>
      <c r="E30" s="4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</row>
    <row r="31" customFormat="false" ht="12.8" hidden="false" customHeight="false" outlineLevel="0" collapsed="false">
      <c r="A31" s="46" t="s">
        <v>45</v>
      </c>
      <c r="B31" s="47" t="n">
        <v>20.34</v>
      </c>
      <c r="C31" s="47"/>
      <c r="D31" s="47" t="n">
        <v>25</v>
      </c>
      <c r="E31" s="29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</row>
    <row r="32" customFormat="false" ht="35.05" hidden="false" customHeight="true" outlineLevel="0" collapsed="false">
      <c r="A32" s="17" t="s">
        <v>46</v>
      </c>
      <c r="B32" s="17"/>
      <c r="C32" s="17"/>
      <c r="D32" s="17"/>
      <c r="E32" s="17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</row>
    <row r="33" customFormat="false" ht="12.8" hidden="false" customHeight="false" outlineLevel="0" collapsed="false">
      <c r="A33" s="51"/>
      <c r="B33" s="28"/>
      <c r="C33" s="3"/>
      <c r="D33" s="3"/>
      <c r="E33" s="1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</row>
    <row r="34" customFormat="false" ht="55.2" hidden="false" customHeight="true" outlineLevel="0" collapsed="false">
      <c r="A34" s="17" t="str">
        <f aca="false">IF(AND(C29=4.5,E36&gt;D31/100),"A partir de 31 de dezembro de 2015, a lei 13.161 alterou a alíquota da contribuição previdenciária sobre a receita bruta para 4,50%. Em decorrência disto ocorre que o LDI calculado excede o limite máximo estipulado pleo Acórdão 2622/2013."," ")</f>
        <v> </v>
      </c>
      <c r="B34" s="17"/>
      <c r="C34" s="17"/>
      <c r="D34" s="17"/>
      <c r="E34" s="17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</row>
    <row r="35" customFormat="false" ht="8.2" hidden="false" customHeight="true" outlineLevel="0" collapsed="false">
      <c r="A35" s="51"/>
      <c r="B35" s="28"/>
      <c r="C35" s="3"/>
      <c r="D35" s="3"/>
      <c r="E35" s="1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</row>
    <row r="36" customFormat="false" ht="12.8" hidden="false" customHeight="false" outlineLevel="0" collapsed="false">
      <c r="A36" s="52" t="s">
        <v>47</v>
      </c>
      <c r="B36" s="52"/>
      <c r="C36" s="52"/>
      <c r="D36" s="52"/>
      <c r="E36" s="53" t="n">
        <f aca="false">TRUNC((((1+(C22+C23+C24)/100)*(1+C25/100)*(1+C26/100))/(1-(C27+C28+C29+C30)/100)-1),4)</f>
        <v>0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</row>
    <row r="37" customFormat="false" ht="12.8" hidden="false" customHeight="false" outlineLevel="0" collapsed="false">
      <c r="A37" s="10"/>
      <c r="B37" s="3"/>
      <c r="C37" s="3"/>
      <c r="D37" s="3"/>
      <c r="E37" s="1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</row>
    <row r="38" customFormat="false" ht="12.8" hidden="false" customHeight="false" outlineLevel="0" collapsed="false">
      <c r="A38" s="54" t="n">
        <f aca="true">TODAY()</f>
        <v>45622</v>
      </c>
      <c r="B38" s="54"/>
      <c r="C38" s="54"/>
      <c r="D38" s="54"/>
      <c r="E38" s="5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</row>
    <row r="39" customFormat="false" ht="12.8" hidden="false" customHeight="false" outlineLevel="0" collapsed="false">
      <c r="A39" s="55"/>
      <c r="B39" s="3"/>
      <c r="C39" s="3"/>
      <c r="D39" s="3"/>
      <c r="E39" s="1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</row>
    <row r="40" customFormat="false" ht="12.8" hidden="false" customHeight="false" outlineLevel="0" collapsed="false">
      <c r="A40" s="10" t="s">
        <v>10</v>
      </c>
      <c r="B40" s="56" t="n">
        <f aca="false">Declaração!B24</f>
        <v>0</v>
      </c>
      <c r="C40" s="56"/>
      <c r="D40" s="56"/>
      <c r="E40" s="56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</row>
    <row r="41" customFormat="false" ht="12.8" hidden="false" customHeight="false" outlineLevel="0" collapsed="false">
      <c r="A41" s="10" t="s">
        <v>11</v>
      </c>
      <c r="B41" s="56" t="n">
        <f aca="false">Declaração!B25</f>
        <v>0</v>
      </c>
      <c r="C41" s="56"/>
      <c r="D41" s="56"/>
      <c r="E41" s="56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</row>
    <row r="42" customFormat="false" ht="12.8" hidden="false" customHeight="false" outlineLevel="0" collapsed="false">
      <c r="A42" s="10" t="s">
        <v>12</v>
      </c>
      <c r="B42" s="56" t="n">
        <f aca="false">Declaração!B26</f>
        <v>0</v>
      </c>
      <c r="C42" s="56"/>
      <c r="D42" s="56"/>
      <c r="E42" s="56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</row>
    <row r="43" customFormat="false" ht="12.8" hidden="false" customHeight="false" outlineLevel="0" collapsed="false">
      <c r="A43" s="10" t="s">
        <v>13</v>
      </c>
      <c r="B43" s="56" t="n">
        <f aca="false">Declaração!B27</f>
        <v>0</v>
      </c>
      <c r="C43" s="56"/>
      <c r="D43" s="56"/>
      <c r="E43" s="56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</row>
    <row r="44" customFormat="false" ht="12.8" hidden="false" customHeight="false" outlineLevel="0" collapsed="false">
      <c r="A44" s="10"/>
      <c r="B44" s="57"/>
      <c r="C44" s="57"/>
      <c r="D44" s="57"/>
      <c r="E44" s="29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</row>
    <row r="45" customFormat="false" ht="12.8" hidden="false" customHeight="false" outlineLevel="0" collapsed="false">
      <c r="A45" s="30" t="s">
        <v>14</v>
      </c>
      <c r="B45" s="56" t="n">
        <f aca="false">Declaração!B29</f>
        <v>0</v>
      </c>
      <c r="C45" s="56"/>
      <c r="D45" s="56"/>
      <c r="E45" s="56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</row>
    <row r="46" customFormat="false" ht="12.8" hidden="false" customHeight="false" outlineLevel="0" collapsed="false">
      <c r="A46" s="30" t="s">
        <v>15</v>
      </c>
      <c r="B46" s="56" t="n">
        <f aca="false">Declaração!B30</f>
        <v>0</v>
      </c>
      <c r="C46" s="56"/>
      <c r="D46" s="56"/>
      <c r="E46" s="56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</row>
    <row r="47" customFormat="false" ht="12.8" hidden="false" customHeight="false" outlineLevel="0" collapsed="false">
      <c r="A47" s="30" t="s">
        <v>16</v>
      </c>
      <c r="B47" s="58" t="n">
        <f aca="false">Declaração!B31</f>
        <v>0</v>
      </c>
      <c r="C47" s="58"/>
      <c r="D47" s="58"/>
      <c r="E47" s="58"/>
    </row>
    <row r="48" customFormat="false" ht="12.8" hidden="false" customHeight="false" outlineLevel="0" collapsed="false">
      <c r="A48" s="10"/>
      <c r="B48" s="1"/>
      <c r="C48" s="1"/>
      <c r="D48" s="1"/>
      <c r="E48" s="59"/>
    </row>
    <row r="49" customFormat="false" ht="12.8" hidden="false" customHeight="false" outlineLevel="0" collapsed="false">
      <c r="A49" s="10" t="s">
        <v>17</v>
      </c>
      <c r="B49" s="58" t="n">
        <f aca="false">Declaração!B33</f>
        <v>0</v>
      </c>
      <c r="C49" s="58"/>
      <c r="D49" s="58"/>
      <c r="E49" s="58"/>
    </row>
    <row r="50" customFormat="false" ht="12.8" hidden="false" customHeight="false" outlineLevel="0" collapsed="false">
      <c r="A50" s="31" t="s">
        <v>18</v>
      </c>
      <c r="B50" s="60" t="n">
        <f aca="false">Declaração!B34</f>
        <v>0</v>
      </c>
      <c r="C50" s="60"/>
      <c r="D50" s="60"/>
      <c r="E50" s="60"/>
    </row>
  </sheetData>
  <sheetProtection sheet="true" password="cc7f" objects="true" scenarios="true"/>
  <mergeCells count="26">
    <mergeCell ref="A1:E4"/>
    <mergeCell ref="A5:E5"/>
    <mergeCell ref="A6:E6"/>
    <mergeCell ref="A7:E7"/>
    <mergeCell ref="A9:E9"/>
    <mergeCell ref="A11:E11"/>
    <mergeCell ref="A13:E13"/>
    <mergeCell ref="A18:E18"/>
    <mergeCell ref="A19:E19"/>
    <mergeCell ref="A20:A21"/>
    <mergeCell ref="B20:D20"/>
    <mergeCell ref="E20:E21"/>
    <mergeCell ref="E27:E30"/>
    <mergeCell ref="A32:E32"/>
    <mergeCell ref="A34:E34"/>
    <mergeCell ref="A36:D36"/>
    <mergeCell ref="A38:E38"/>
    <mergeCell ref="B40:E40"/>
    <mergeCell ref="B41:E41"/>
    <mergeCell ref="B42:E42"/>
    <mergeCell ref="B43:E43"/>
    <mergeCell ref="B45:E45"/>
    <mergeCell ref="B46:E46"/>
    <mergeCell ref="B47:E47"/>
    <mergeCell ref="B49:E49"/>
    <mergeCell ref="B50:E50"/>
  </mergeCells>
  <dataValidations count="5">
    <dataValidation allowBlank="true" errorStyle="stop" operator="between" showDropDown="false" showErrorMessage="true" showInputMessage="false" sqref="C22" type="decimal">
      <formula1>3</formula1>
      <formula2>5.5</formula2>
    </dataValidation>
    <dataValidation allowBlank="true" errorStyle="stop" operator="between" showDropDown="false" showErrorMessage="true" showInputMessage="false" sqref="C23" type="decimal">
      <formula1>0.97</formula1>
      <formula2>1.27</formula2>
    </dataValidation>
    <dataValidation allowBlank="true" errorStyle="stop" operator="between" showDropDown="false" showErrorMessage="true" showInputMessage="false" sqref="C24" type="decimal">
      <formula1>0.8</formula1>
      <formula2>1</formula2>
    </dataValidation>
    <dataValidation allowBlank="true" errorStyle="stop" operator="between" showDropDown="false" showErrorMessage="true" showInputMessage="false" sqref="C25" type="decimal">
      <formula1>0.59</formula1>
      <formula2>1.39</formula2>
    </dataValidation>
    <dataValidation allowBlank="true" errorStyle="stop" operator="between" showDropDown="false" showErrorMessage="true" showInputMessage="false" sqref="C26" type="decimal">
      <formula1>6.16</formula1>
      <formula2>8.96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&amp;C&amp;12&amp;Kffffff&amp;A</oddHeader>
    <oddFooter>&amp;C&amp;12&amp;KffffffPágina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4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0" activeCellId="0" sqref="C30"/>
    </sheetView>
  </sheetViews>
  <sheetFormatPr defaultColWidth="12.8046875" defaultRowHeight="12.8" zeroHeight="false" outlineLevelRow="0" outlineLevelCol="0"/>
  <cols>
    <col collapsed="false" customWidth="true" hidden="false" outlineLevel="0" max="1" min="1" style="1" width="21.2"/>
    <col collapsed="false" customWidth="true" hidden="false" outlineLevel="0" max="5" min="5" style="1" width="18.57"/>
  </cols>
  <sheetData>
    <row r="1" customFormat="false" ht="12.8" hidden="false" customHeight="false" outlineLevel="0" collapsed="false">
      <c r="A1" s="34"/>
      <c r="B1" s="34"/>
      <c r="C1" s="34"/>
      <c r="D1" s="34"/>
      <c r="E1" s="34"/>
    </row>
    <row r="2" customFormat="false" ht="12.8" hidden="false" customHeight="false" outlineLevel="0" collapsed="false">
      <c r="A2" s="61" t="s">
        <v>48</v>
      </c>
      <c r="B2" s="61"/>
      <c r="C2" s="61"/>
      <c r="D2" s="61"/>
      <c r="E2" s="61"/>
    </row>
    <row r="3" customFormat="false" ht="12.8" hidden="false" customHeight="false" outlineLevel="0" collapsed="false">
      <c r="A3" s="61"/>
      <c r="B3" s="61"/>
      <c r="C3" s="61"/>
      <c r="D3" s="61"/>
      <c r="E3" s="61"/>
    </row>
    <row r="4" customFormat="false" ht="12.8" hidden="false" customHeight="false" outlineLevel="0" collapsed="false">
      <c r="A4" s="62"/>
      <c r="B4" s="62"/>
      <c r="C4" s="62"/>
      <c r="D4" s="62"/>
      <c r="E4" s="62"/>
    </row>
    <row r="5" customFormat="false" ht="12.8" hidden="false" customHeight="false" outlineLevel="0" collapsed="false">
      <c r="A5" s="63"/>
      <c r="B5" s="64"/>
      <c r="C5" s="64"/>
      <c r="D5" s="64"/>
      <c r="E5" s="64"/>
    </row>
    <row r="6" customFormat="false" ht="23.85" hidden="false" customHeight="false" outlineLevel="0" collapsed="false">
      <c r="A6" s="63" t="s">
        <v>49</v>
      </c>
      <c r="B6" s="63"/>
      <c r="C6" s="63"/>
      <c r="D6" s="63"/>
      <c r="E6" s="63"/>
    </row>
    <row r="7" customFormat="false" ht="12.8" hidden="false" customHeight="false" outlineLevel="0" collapsed="false">
      <c r="A7" s="34"/>
      <c r="B7" s="34"/>
      <c r="C7" s="34"/>
      <c r="D7" s="34"/>
      <c r="E7" s="34"/>
    </row>
    <row r="8" customFormat="false" ht="12.8" hidden="false" customHeight="false" outlineLevel="0" collapsed="false">
      <c r="A8" s="65" t="s">
        <v>50</v>
      </c>
      <c r="B8" s="65"/>
      <c r="C8" s="65"/>
      <c r="D8" s="65"/>
      <c r="E8" s="65"/>
    </row>
    <row r="9" customFormat="false" ht="12.8" hidden="false" customHeight="false" outlineLevel="0" collapsed="false">
      <c r="A9" s="66"/>
      <c r="B9" s="66"/>
      <c r="C9" s="66"/>
      <c r="D9" s="66"/>
      <c r="E9" s="66"/>
    </row>
    <row r="10" customFormat="false" ht="12.8" hidden="false" customHeight="false" outlineLevel="0" collapsed="false">
      <c r="A10" s="67" t="str">
        <f aca="false">Declaração!A10</f>
        <v>PROCESSO Nº 23354.003211/2024-75</v>
      </c>
      <c r="B10" s="67"/>
      <c r="C10" s="67"/>
      <c r="D10" s="67"/>
      <c r="E10" s="67"/>
    </row>
    <row r="11" customFormat="false" ht="12.8" hidden="false" customHeight="false" outlineLevel="0" collapsed="false">
      <c r="A11" s="66"/>
      <c r="B11" s="66"/>
      <c r="C11" s="66"/>
      <c r="D11" s="66"/>
      <c r="E11" s="66"/>
    </row>
    <row r="12" customFormat="false" ht="12.8" hidden="false" customHeight="false" outlineLevel="0" collapsed="false">
      <c r="A12" s="68" t="str">
        <f aca="false">BDi!A9</f>
        <v>OBRA: REFORMA E ADEQUAÇÃO DA TORRE DA CAIXA D'ÁGUA</v>
      </c>
      <c r="B12" s="68"/>
      <c r="C12" s="68"/>
      <c r="D12" s="68"/>
      <c r="E12" s="68"/>
    </row>
    <row r="13" customFormat="false" ht="12.8" hidden="false" customHeight="false" outlineLevel="0" collapsed="false">
      <c r="A13" s="66"/>
      <c r="B13" s="66"/>
      <c r="C13" s="66"/>
      <c r="D13" s="66"/>
      <c r="E13" s="66"/>
    </row>
    <row r="14" customFormat="false" ht="12.8" hidden="false" customHeight="false" outlineLevel="0" collapsed="false">
      <c r="A14" s="69" t="s">
        <v>21</v>
      </c>
      <c r="B14" s="69"/>
      <c r="C14" s="69"/>
      <c r="D14" s="69"/>
      <c r="E14" s="69"/>
    </row>
    <row r="15" customFormat="false" ht="12.8" hidden="false" customHeight="false" outlineLevel="0" collapsed="false">
      <c r="A15" s="66"/>
      <c r="B15" s="66"/>
      <c r="C15" s="66"/>
      <c r="D15" s="66"/>
      <c r="E15" s="66"/>
    </row>
    <row r="16" customFormat="false" ht="12.8" hidden="false" customHeight="false" outlineLevel="0" collapsed="false">
      <c r="A16" s="66"/>
      <c r="B16" s="66"/>
      <c r="C16" s="66"/>
      <c r="D16" s="66"/>
      <c r="E16" s="66"/>
    </row>
    <row r="17" customFormat="false" ht="12.8" hidden="false" customHeight="false" outlineLevel="0" collapsed="false">
      <c r="A17" s="66"/>
      <c r="B17" s="66"/>
      <c r="C17" s="66"/>
      <c r="D17" s="66"/>
      <c r="E17" s="66"/>
    </row>
    <row r="18" customFormat="false" ht="12.8" hidden="false" customHeight="false" outlineLevel="0" collapsed="false">
      <c r="A18" s="66"/>
      <c r="B18" s="66"/>
      <c r="C18" s="66"/>
      <c r="D18" s="66"/>
      <c r="E18" s="66"/>
    </row>
    <row r="19" customFormat="false" ht="12.8" hidden="false" customHeight="false" outlineLevel="0" collapsed="false">
      <c r="A19" s="69" t="s">
        <v>22</v>
      </c>
      <c r="B19" s="69"/>
      <c r="C19" s="69"/>
      <c r="D19" s="69"/>
      <c r="E19" s="69"/>
    </row>
    <row r="20" customFormat="false" ht="12.8" hidden="false" customHeight="false" outlineLevel="0" collapsed="false">
      <c r="A20" s="69" t="s">
        <v>23</v>
      </c>
      <c r="B20" s="69"/>
      <c r="C20" s="69"/>
      <c r="D20" s="69"/>
      <c r="E20" s="69"/>
    </row>
    <row r="21" customFormat="false" ht="12.8" hidden="false" customHeight="false" outlineLevel="0" collapsed="false">
      <c r="A21" s="70" t="s">
        <v>24</v>
      </c>
      <c r="B21" s="69" t="s">
        <v>25</v>
      </c>
      <c r="C21" s="69"/>
      <c r="D21" s="69"/>
      <c r="E21" s="70" t="s">
        <v>26</v>
      </c>
    </row>
    <row r="22" customFormat="false" ht="12.8" hidden="false" customHeight="false" outlineLevel="0" collapsed="false">
      <c r="A22" s="70"/>
      <c r="B22" s="69" t="s">
        <v>27</v>
      </c>
      <c r="C22" s="69" t="s">
        <v>28</v>
      </c>
      <c r="D22" s="69" t="s">
        <v>29</v>
      </c>
      <c r="E22" s="70"/>
    </row>
    <row r="23" customFormat="false" ht="12.8" hidden="false" customHeight="false" outlineLevel="0" collapsed="false">
      <c r="A23" s="69" t="s">
        <v>30</v>
      </c>
      <c r="B23" s="71" t="n">
        <v>1.5</v>
      </c>
      <c r="C23" s="72"/>
      <c r="D23" s="71" t="n">
        <v>4.49</v>
      </c>
      <c r="E23" s="69" t="s">
        <v>31</v>
      </c>
    </row>
    <row r="24" customFormat="false" ht="12.8" hidden="false" customHeight="false" outlineLevel="0" collapsed="false">
      <c r="A24" s="69" t="s">
        <v>32</v>
      </c>
      <c r="B24" s="71" t="n">
        <v>0.56</v>
      </c>
      <c r="C24" s="72"/>
      <c r="D24" s="71" t="n">
        <v>0.89</v>
      </c>
      <c r="E24" s="69" t="s">
        <v>33</v>
      </c>
    </row>
    <row r="25" customFormat="false" ht="12.8" hidden="false" customHeight="false" outlineLevel="0" collapsed="false">
      <c r="A25" s="69" t="s">
        <v>34</v>
      </c>
      <c r="B25" s="71" t="n">
        <v>0.3</v>
      </c>
      <c r="C25" s="72"/>
      <c r="D25" s="71" t="n">
        <v>0.82</v>
      </c>
      <c r="E25" s="69" t="s">
        <v>35</v>
      </c>
    </row>
    <row r="26" customFormat="false" ht="12.8" hidden="false" customHeight="false" outlineLevel="0" collapsed="false">
      <c r="A26" s="69" t="s">
        <v>36</v>
      </c>
      <c r="B26" s="71" t="n">
        <v>0.85</v>
      </c>
      <c r="C26" s="72"/>
      <c r="D26" s="71" t="n">
        <v>1.11</v>
      </c>
      <c r="E26" s="69" t="s">
        <v>37</v>
      </c>
    </row>
    <row r="27" customFormat="false" ht="12.8" hidden="false" customHeight="false" outlineLevel="0" collapsed="false">
      <c r="A27" s="69" t="s">
        <v>38</v>
      </c>
      <c r="B27" s="71" t="n">
        <v>3.5</v>
      </c>
      <c r="C27" s="72"/>
      <c r="D27" s="71" t="n">
        <v>6.22</v>
      </c>
      <c r="E27" s="69" t="s">
        <v>39</v>
      </c>
    </row>
    <row r="28" customFormat="false" ht="12.8" hidden="false" customHeight="false" outlineLevel="0" collapsed="false">
      <c r="A28" s="69" t="s">
        <v>40</v>
      </c>
      <c r="B28" s="71" t="n">
        <v>3</v>
      </c>
      <c r="C28" s="72"/>
      <c r="D28" s="71" t="n">
        <v>3</v>
      </c>
      <c r="E28" s="70" t="s">
        <v>41</v>
      </c>
    </row>
    <row r="29" customFormat="false" ht="12.8" hidden="false" customHeight="false" outlineLevel="0" collapsed="false">
      <c r="A29" s="69" t="s">
        <v>42</v>
      </c>
      <c r="B29" s="71" t="n">
        <v>0.65</v>
      </c>
      <c r="C29" s="72"/>
      <c r="D29" s="71" t="n">
        <v>0.65</v>
      </c>
      <c r="E29" s="70"/>
    </row>
    <row r="30" customFormat="false" ht="12.8" hidden="false" customHeight="false" outlineLevel="0" collapsed="false">
      <c r="A30" s="69" t="s">
        <v>43</v>
      </c>
      <c r="B30" s="71" t="n">
        <v>0</v>
      </c>
      <c r="C30" s="73"/>
      <c r="D30" s="71" t="n">
        <v>4.5</v>
      </c>
      <c r="E30" s="70"/>
    </row>
    <row r="31" customFormat="false" ht="12.8" hidden="false" customHeight="false" outlineLevel="0" collapsed="false">
      <c r="A31" s="69" t="s">
        <v>44</v>
      </c>
      <c r="B31" s="71" t="n">
        <v>0</v>
      </c>
      <c r="C31" s="71" t="n">
        <v>0</v>
      </c>
      <c r="D31" s="71" t="n">
        <v>0</v>
      </c>
      <c r="E31" s="70"/>
    </row>
    <row r="32" customFormat="false" ht="12.8" hidden="false" customHeight="false" outlineLevel="0" collapsed="false">
      <c r="A32" s="69" t="s">
        <v>45</v>
      </c>
      <c r="B32" s="71" t="n">
        <v>11.1</v>
      </c>
      <c r="C32" s="71"/>
      <c r="D32" s="71" t="n">
        <v>16.8</v>
      </c>
      <c r="E32" s="69"/>
    </row>
    <row r="33" customFormat="false" ht="12.8" hidden="false" customHeight="true" outlineLevel="0" collapsed="false">
      <c r="A33" s="74" t="s">
        <v>51</v>
      </c>
      <c r="B33" s="74"/>
      <c r="C33" s="74"/>
      <c r="D33" s="74"/>
      <c r="E33" s="74"/>
    </row>
    <row r="34" customFormat="false" ht="12.8" hidden="false" customHeight="false" outlineLevel="0" collapsed="false">
      <c r="A34" s="75"/>
      <c r="B34" s="75"/>
      <c r="C34" s="66"/>
      <c r="D34" s="66"/>
      <c r="E34" s="66"/>
    </row>
    <row r="35" customFormat="false" ht="12.8" hidden="false" customHeight="false" outlineLevel="0" collapsed="false">
      <c r="A35" s="74" t="str">
        <f aca="false">IF(AND(C30=4.5,E37&gt;D32/100),"A partir de 31 de dezembro de 2015, a lei 13.161 alterou a alíquota da contribuição previdenciária sobre a receita bruta para 4,50%. Em decorrência disto ocorre que o LDI calculado excede o limite máximo estipulado pleo Acórdão 2622/2013."," ")</f>
        <v> </v>
      </c>
      <c r="B35" s="74"/>
      <c r="C35" s="74"/>
      <c r="D35" s="74"/>
      <c r="E35" s="74"/>
    </row>
    <row r="36" customFormat="false" ht="12.8" hidden="false" customHeight="false" outlineLevel="0" collapsed="false">
      <c r="A36" s="75"/>
      <c r="B36" s="75"/>
      <c r="C36" s="66"/>
      <c r="D36" s="66"/>
      <c r="E36" s="66"/>
    </row>
    <row r="37" customFormat="false" ht="12.8" hidden="false" customHeight="false" outlineLevel="0" collapsed="false">
      <c r="A37" s="76" t="s">
        <v>52</v>
      </c>
      <c r="B37" s="76"/>
      <c r="C37" s="76"/>
      <c r="D37" s="76"/>
      <c r="E37" s="77" t="n">
        <f aca="false">TRUNC((((1+(C23+C24+C25)/100)*(1+C26/100)*(1+C27/100))/(1-(C28+C29+C30+C31)/100)-1),4)</f>
        <v>0</v>
      </c>
    </row>
    <row r="38" customFormat="false" ht="12.8" hidden="false" customHeight="false" outlineLevel="0" collapsed="false">
      <c r="A38" s="66"/>
      <c r="B38" s="66"/>
      <c r="C38" s="66"/>
      <c r="D38" s="66"/>
      <c r="E38" s="66"/>
    </row>
    <row r="39" customFormat="false" ht="12.8" hidden="false" customHeight="false" outlineLevel="0" collapsed="false">
      <c r="A39" s="78" t="n">
        <f aca="true">TODAY()</f>
        <v>45622</v>
      </c>
      <c r="B39" s="78"/>
      <c r="C39" s="78"/>
      <c r="D39" s="78"/>
      <c r="E39" s="78"/>
    </row>
    <row r="40" customFormat="false" ht="12.8" hidden="false" customHeight="false" outlineLevel="0" collapsed="false">
      <c r="A40" s="79"/>
      <c r="B40" s="66"/>
      <c r="C40" s="66"/>
      <c r="D40" s="66"/>
      <c r="E40" s="66"/>
    </row>
    <row r="41" customFormat="false" ht="12.8" hidden="false" customHeight="false" outlineLevel="0" collapsed="false">
      <c r="A41" s="80" t="s">
        <v>17</v>
      </c>
      <c r="B41" s="67" t="n">
        <f aca="false">[1]Declaração!B32</f>
        <v>0</v>
      </c>
      <c r="C41" s="67"/>
      <c r="D41" s="67"/>
      <c r="E41" s="67"/>
    </row>
    <row r="42" customFormat="false" ht="12.8" hidden="false" customHeight="false" outlineLevel="0" collapsed="false">
      <c r="A42" s="80" t="s">
        <v>18</v>
      </c>
      <c r="B42" s="67" t="n">
        <f aca="false">[1]Declaração!B33</f>
        <v>0</v>
      </c>
      <c r="C42" s="67"/>
      <c r="D42" s="67"/>
      <c r="E42" s="67"/>
    </row>
    <row r="43" customFormat="false" ht="12.8" hidden="false" customHeight="false" outlineLevel="0" collapsed="false">
      <c r="A43" s="81"/>
      <c r="B43" s="82"/>
      <c r="C43" s="82"/>
      <c r="D43" s="82"/>
      <c r="E43" s="82"/>
    </row>
    <row r="44" customFormat="false" ht="12.8" hidden="false" customHeight="false" outlineLevel="0" collapsed="false">
      <c r="A44" s="80" t="s">
        <v>10</v>
      </c>
      <c r="B44" s="67" t="n">
        <f aca="false">[1]Declaração!B23</f>
        <v>0</v>
      </c>
      <c r="C44" s="67"/>
      <c r="D44" s="67"/>
      <c r="E44" s="67"/>
    </row>
    <row r="45" customFormat="false" ht="12.8" hidden="false" customHeight="false" outlineLevel="0" collapsed="false">
      <c r="A45" s="66" t="s">
        <v>11</v>
      </c>
      <c r="B45" s="83" t="n">
        <f aca="false">[1]Declaração!B24</f>
        <v>0</v>
      </c>
      <c r="C45" s="83"/>
      <c r="D45" s="83"/>
      <c r="E45" s="83"/>
    </row>
    <row r="46" customFormat="false" ht="12.8" hidden="false" customHeight="false" outlineLevel="0" collapsed="false">
      <c r="A46" s="66" t="s">
        <v>12</v>
      </c>
      <c r="B46" s="67" t="n">
        <f aca="false">[1]Declaração!B25</f>
        <v>0</v>
      </c>
      <c r="C46" s="67"/>
      <c r="D46" s="67"/>
      <c r="E46" s="67"/>
    </row>
    <row r="47" customFormat="false" ht="12.8" hidden="false" customHeight="false" outlineLevel="0" collapsed="false">
      <c r="A47" s="66" t="s">
        <v>13</v>
      </c>
      <c r="B47" s="67" t="n">
        <f aca="false">[1]Declaração!B26</f>
        <v>0</v>
      </c>
      <c r="C47" s="67"/>
      <c r="D47" s="67"/>
      <c r="E47" s="67"/>
    </row>
    <row r="48" customFormat="false" ht="12.8" hidden="false" customHeight="false" outlineLevel="0" collapsed="false">
      <c r="A48" s="84"/>
      <c r="B48" s="84"/>
      <c r="C48" s="84"/>
      <c r="D48" s="84"/>
      <c r="E48" s="84"/>
    </row>
  </sheetData>
  <sheetProtection sheet="true" password="cc7f" objects="true" scenarios="true"/>
  <mergeCells count="25">
    <mergeCell ref="A1:E1"/>
    <mergeCell ref="A2:E3"/>
    <mergeCell ref="A4:E4"/>
    <mergeCell ref="A6:E6"/>
    <mergeCell ref="A7:E7"/>
    <mergeCell ref="A8:E8"/>
    <mergeCell ref="A10:E10"/>
    <mergeCell ref="A12:E12"/>
    <mergeCell ref="A14:E14"/>
    <mergeCell ref="A19:E19"/>
    <mergeCell ref="A20:E20"/>
    <mergeCell ref="A21:A22"/>
    <mergeCell ref="B21:D21"/>
    <mergeCell ref="E21:E22"/>
    <mergeCell ref="E28:E31"/>
    <mergeCell ref="A33:E33"/>
    <mergeCell ref="A35:E35"/>
    <mergeCell ref="A37:D37"/>
    <mergeCell ref="A39:E39"/>
    <mergeCell ref="B41:E41"/>
    <mergeCell ref="B42:E42"/>
    <mergeCell ref="B44:E44"/>
    <mergeCell ref="B45:E45"/>
    <mergeCell ref="B46:E46"/>
    <mergeCell ref="B47:E47"/>
  </mergeCells>
  <dataValidations count="5">
    <dataValidation allowBlank="true" errorStyle="stop" operator="between" showDropDown="false" showErrorMessage="true" showInputMessage="false" sqref="C23" type="decimal">
      <formula1>1.5</formula1>
      <formula2>4.49</formula2>
    </dataValidation>
    <dataValidation allowBlank="true" errorStyle="stop" operator="between" showDropDown="false" showErrorMessage="true" showInputMessage="false" sqref="C24" type="decimal">
      <formula1>0.56</formula1>
      <formula2>0.89</formula2>
    </dataValidation>
    <dataValidation allowBlank="true" errorStyle="stop" operator="between" showDropDown="false" showErrorMessage="true" showInputMessage="false" sqref="C25" type="decimal">
      <formula1>0.3</formula1>
      <formula2>0.82</formula2>
    </dataValidation>
    <dataValidation allowBlank="true" errorStyle="stop" operator="between" showDropDown="false" showErrorMessage="true" showInputMessage="false" sqref="C26" type="decimal">
      <formula1>0.85</formula1>
      <formula2>1.11</formula2>
    </dataValidation>
    <dataValidation allowBlank="true" errorStyle="stop" operator="between" showDropDown="false" showErrorMessage="true" showInputMessage="false" sqref="C27" type="decimal">
      <formula1>3.5</formula1>
      <formula2>6.22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&amp;C&amp;12&amp;Kffffff&amp;A</oddHeader>
    <oddFooter>&amp;C&amp;12&amp;KffffffPágina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0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8" activeCellId="0" sqref="E18"/>
    </sheetView>
  </sheetViews>
  <sheetFormatPr defaultColWidth="8.75390625" defaultRowHeight="12.8" zeroHeight="false" outlineLevelRow="0" outlineLevelCol="0"/>
  <cols>
    <col collapsed="false" customWidth="true" hidden="false" outlineLevel="0" max="1" min="1" style="1" width="6.22"/>
    <col collapsed="false" customWidth="true" hidden="false" outlineLevel="0" max="2" min="2" style="1" width="63.78"/>
    <col collapsed="false" customWidth="true" hidden="false" outlineLevel="0" max="3" min="3" style="1" width="12.8"/>
    <col collapsed="false" customWidth="true" hidden="false" outlineLevel="0" max="4" min="4" style="1" width="12.67"/>
    <col collapsed="false" customWidth="true" hidden="false" outlineLevel="0" max="5" min="5" style="85" width="13.63"/>
    <col collapsed="false" customWidth="true" hidden="false" outlineLevel="0" max="6" min="6" style="86" width="15.02"/>
    <col collapsed="false" customWidth="true" hidden="false" outlineLevel="0" max="7" min="7" style="85" width="13.63"/>
    <col collapsed="false" customWidth="true" hidden="false" outlineLevel="0" max="8" min="8" style="86" width="15.02"/>
    <col collapsed="false" customWidth="true" hidden="false" outlineLevel="0" max="10" min="9" style="86" width="10.85"/>
    <col collapsed="false" customWidth="true" hidden="false" outlineLevel="0" max="16384" min="16373" style="1" width="12.8"/>
  </cols>
  <sheetData>
    <row r="1" customFormat="false" ht="12.8" hidden="false" customHeight="true" outlineLevel="0" collapsed="false">
      <c r="A1" s="87" t="s">
        <v>53</v>
      </c>
      <c r="B1" s="87"/>
      <c r="C1" s="87"/>
      <c r="D1" s="87"/>
      <c r="E1" s="87"/>
      <c r="F1" s="87"/>
      <c r="G1" s="87"/>
      <c r="H1" s="87"/>
      <c r="I1" s="87"/>
      <c r="J1" s="87"/>
    </row>
    <row r="2" customFormat="false" ht="12.8" hidden="false" customHeight="true" outlineLevel="0" collapsed="false">
      <c r="A2" s="88"/>
      <c r="B2" s="89"/>
      <c r="C2" s="89"/>
      <c r="D2" s="89"/>
      <c r="E2" s="90"/>
      <c r="F2" s="91"/>
      <c r="G2" s="90"/>
      <c r="H2" s="91"/>
      <c r="I2" s="91"/>
      <c r="J2" s="91"/>
    </row>
    <row r="3" customFormat="false" ht="11.25" hidden="false" customHeight="true" outlineLevel="0" collapsed="false">
      <c r="A3" s="92" t="s">
        <v>54</v>
      </c>
      <c r="B3" s="92"/>
      <c r="C3" s="92"/>
      <c r="D3" s="92"/>
      <c r="E3" s="92"/>
      <c r="F3" s="92"/>
      <c r="G3" s="92"/>
      <c r="H3" s="92"/>
      <c r="I3" s="92"/>
      <c r="J3" s="92"/>
    </row>
    <row r="4" customFormat="false" ht="11.25" hidden="false" customHeight="true" outlineLevel="0" collapsed="false">
      <c r="A4" s="87"/>
      <c r="B4" s="93"/>
      <c r="C4" s="93"/>
      <c r="D4" s="93"/>
      <c r="E4" s="94"/>
      <c r="F4" s="95"/>
      <c r="G4" s="94"/>
      <c r="H4" s="95"/>
      <c r="I4" s="95"/>
      <c r="J4" s="95"/>
    </row>
    <row r="5" customFormat="false" ht="11.25" hidden="false" customHeight="true" outlineLevel="0" collapsed="false">
      <c r="A5" s="87"/>
      <c r="B5" s="93"/>
      <c r="C5" s="96" t="s">
        <v>55</v>
      </c>
      <c r="D5" s="97" t="s">
        <v>56</v>
      </c>
      <c r="E5" s="97"/>
      <c r="F5" s="97"/>
      <c r="G5" s="97"/>
      <c r="H5" s="97"/>
      <c r="I5" s="97"/>
      <c r="J5" s="97"/>
    </row>
    <row r="6" customFormat="false" ht="11.25" hidden="false" customHeight="true" outlineLevel="0" collapsed="false">
      <c r="A6" s="87"/>
      <c r="B6" s="98" t="s">
        <v>0</v>
      </c>
      <c r="C6" s="96" t="s">
        <v>57</v>
      </c>
      <c r="D6" s="97" t="s">
        <v>58</v>
      </c>
      <c r="E6" s="97"/>
      <c r="F6" s="97"/>
      <c r="G6" s="97"/>
      <c r="H6" s="97"/>
      <c r="I6" s="97"/>
      <c r="J6" s="97"/>
    </row>
    <row r="7" customFormat="false" ht="11.25" hidden="false" customHeight="true" outlineLevel="0" collapsed="false">
      <c r="A7" s="87"/>
      <c r="B7" s="98"/>
      <c r="C7" s="96" t="s">
        <v>59</v>
      </c>
      <c r="D7" s="99" t="n">
        <f aca="false">BDi!E36</f>
        <v>0</v>
      </c>
      <c r="E7" s="94"/>
      <c r="F7" s="100" t="s">
        <v>60</v>
      </c>
      <c r="G7" s="94" t="n">
        <f aca="false">'BDI diferencial'!E37</f>
        <v>0</v>
      </c>
      <c r="H7" s="95"/>
      <c r="I7" s="95"/>
      <c r="J7" s="95"/>
    </row>
    <row r="8" customFormat="false" ht="11.25" hidden="false" customHeight="true" outlineLevel="0" collapsed="false">
      <c r="A8" s="87"/>
      <c r="B8" s="98"/>
      <c r="C8" s="96" t="s">
        <v>61</v>
      </c>
      <c r="D8" s="101" t="s">
        <v>62</v>
      </c>
      <c r="E8" s="94"/>
      <c r="F8" s="100" t="s">
        <v>9</v>
      </c>
      <c r="G8" s="94" t="n">
        <f aca="false">Declaração!B21</f>
        <v>0</v>
      </c>
      <c r="H8" s="95"/>
      <c r="I8" s="95"/>
      <c r="J8" s="95"/>
    </row>
    <row r="9" customFormat="false" ht="11.25" hidden="false" customHeight="true" outlineLevel="0" collapsed="false">
      <c r="A9" s="87"/>
      <c r="B9" s="98"/>
      <c r="C9" s="96" t="s">
        <v>63</v>
      </c>
      <c r="D9" s="102" t="n">
        <f aca="false">Declaração!B24</f>
        <v>0</v>
      </c>
      <c r="E9" s="102"/>
      <c r="F9" s="102"/>
      <c r="G9" s="102"/>
      <c r="H9" s="102"/>
      <c r="I9" s="102"/>
      <c r="J9" s="102"/>
    </row>
    <row r="10" customFormat="false" ht="11.25" hidden="false" customHeight="true" outlineLevel="0" collapsed="false">
      <c r="A10" s="87"/>
      <c r="B10" s="93"/>
      <c r="C10" s="96" t="s">
        <v>11</v>
      </c>
      <c r="D10" s="102" t="n">
        <f aca="false">Declaração!B25</f>
        <v>0</v>
      </c>
      <c r="E10" s="102"/>
      <c r="F10" s="102"/>
      <c r="G10" s="102"/>
      <c r="H10" s="102"/>
      <c r="I10" s="102"/>
      <c r="J10" s="102"/>
    </row>
    <row r="11" customFormat="false" ht="11.25" hidden="false" customHeight="true" outlineLevel="0" collapsed="false">
      <c r="A11" s="87"/>
      <c r="B11" s="93"/>
      <c r="C11" s="96" t="s">
        <v>64</v>
      </c>
      <c r="D11" s="102" t="n">
        <f aca="false">Declaração!B27</f>
        <v>0</v>
      </c>
      <c r="E11" s="102"/>
      <c r="F11" s="102"/>
      <c r="G11" s="102"/>
      <c r="H11" s="102"/>
      <c r="I11" s="102"/>
      <c r="J11" s="102"/>
    </row>
    <row r="12" customFormat="false" ht="11.25" hidden="false" customHeight="true" outlineLevel="0" collapsed="false">
      <c r="A12" s="87"/>
      <c r="B12" s="93"/>
      <c r="C12" s="96" t="s">
        <v>65</v>
      </c>
      <c r="D12" s="102" t="n">
        <f aca="false">Declaração!B26</f>
        <v>0</v>
      </c>
      <c r="E12" s="102"/>
      <c r="F12" s="102"/>
      <c r="G12" s="102"/>
      <c r="H12" s="102"/>
      <c r="I12" s="102"/>
      <c r="J12" s="102"/>
    </row>
    <row r="13" customFormat="false" ht="11.25" hidden="false" customHeight="true" outlineLevel="0" collapsed="false">
      <c r="A13" s="87"/>
      <c r="B13" s="93"/>
      <c r="C13" s="93"/>
      <c r="D13" s="93"/>
      <c r="E13" s="94"/>
      <c r="F13" s="95"/>
      <c r="G13" s="94"/>
      <c r="H13" s="95"/>
      <c r="I13" s="95"/>
      <c r="J13" s="95"/>
    </row>
    <row r="14" customFormat="false" ht="11.25" hidden="false" customHeight="true" outlineLevel="0" collapsed="false">
      <c r="A14" s="103" t="s">
        <v>66</v>
      </c>
      <c r="B14" s="104" t="s">
        <v>67</v>
      </c>
      <c r="C14" s="105" t="s">
        <v>68</v>
      </c>
      <c r="D14" s="103" t="s">
        <v>69</v>
      </c>
      <c r="E14" s="106" t="s">
        <v>70</v>
      </c>
      <c r="F14" s="106"/>
      <c r="G14" s="106" t="s">
        <v>71</v>
      </c>
      <c r="H14" s="106"/>
      <c r="I14" s="107" t="s">
        <v>72</v>
      </c>
      <c r="J14" s="107" t="s">
        <v>72</v>
      </c>
    </row>
    <row r="15" customFormat="false" ht="11.25" hidden="false" customHeight="true" outlineLevel="0" collapsed="false">
      <c r="A15" s="103"/>
      <c r="B15" s="104"/>
      <c r="C15" s="105"/>
      <c r="D15" s="103"/>
      <c r="E15" s="106" t="s">
        <v>73</v>
      </c>
      <c r="F15" s="108" t="s">
        <v>74</v>
      </c>
      <c r="G15" s="106" t="s">
        <v>73</v>
      </c>
      <c r="H15" s="108" t="s">
        <v>74</v>
      </c>
      <c r="I15" s="107" t="s">
        <v>75</v>
      </c>
      <c r="J15" s="107" t="s">
        <v>76</v>
      </c>
    </row>
    <row r="16" customFormat="false" ht="11.25" hidden="false" customHeight="true" outlineLevel="0" collapsed="false">
      <c r="A16" s="109" t="n">
        <v>1</v>
      </c>
      <c r="B16" s="109" t="s">
        <v>77</v>
      </c>
      <c r="C16" s="110"/>
      <c r="D16" s="109"/>
      <c r="E16" s="111"/>
      <c r="F16" s="112"/>
      <c r="G16" s="111"/>
      <c r="H16" s="112"/>
      <c r="I16" s="112"/>
      <c r="J16" s="112"/>
    </row>
    <row r="17" customFormat="false" ht="11.25" hidden="false" customHeight="true" outlineLevel="0" collapsed="false">
      <c r="A17" s="113" t="s">
        <v>78</v>
      </c>
      <c r="B17" s="114" t="s">
        <v>79</v>
      </c>
      <c r="C17" s="115"/>
      <c r="D17" s="113"/>
      <c r="E17" s="116"/>
      <c r="F17" s="117"/>
      <c r="G17" s="116"/>
      <c r="H17" s="117"/>
      <c r="I17" s="117"/>
      <c r="J17" s="117"/>
    </row>
    <row r="18" customFormat="false" ht="11.25" hidden="false" customHeight="true" outlineLevel="0" collapsed="false">
      <c r="A18" s="118" t="s">
        <v>80</v>
      </c>
      <c r="B18" s="118" t="s">
        <v>81</v>
      </c>
      <c r="C18" s="119" t="s">
        <v>82</v>
      </c>
      <c r="D18" s="120" t="s">
        <v>83</v>
      </c>
      <c r="E18" s="121"/>
      <c r="F18" s="122" t="n">
        <f aca="false">D18*E18</f>
        <v>0</v>
      </c>
      <c r="G18" s="121"/>
      <c r="H18" s="122" t="n">
        <f aca="false">D18*G18</f>
        <v>0</v>
      </c>
      <c r="I18" s="122" t="n">
        <f aca="false">F18+H18</f>
        <v>0</v>
      </c>
      <c r="J18" s="122" t="n">
        <f aca="false">I18*(1+$D7)</f>
        <v>0</v>
      </c>
    </row>
    <row r="19" customFormat="false" ht="11.25" hidden="false" customHeight="true" outlineLevel="0" collapsed="false">
      <c r="A19" s="118" t="s">
        <v>84</v>
      </c>
      <c r="B19" s="118" t="s">
        <v>85</v>
      </c>
      <c r="C19" s="119" t="s">
        <v>86</v>
      </c>
      <c r="D19" s="120" t="s">
        <v>87</v>
      </c>
      <c r="E19" s="121"/>
      <c r="F19" s="122" t="n">
        <f aca="false">D19*E19</f>
        <v>0</v>
      </c>
      <c r="G19" s="121"/>
      <c r="H19" s="122" t="n">
        <f aca="false">D19*G19</f>
        <v>0</v>
      </c>
      <c r="I19" s="122" t="n">
        <f aca="false">F19+H19</f>
        <v>0</v>
      </c>
      <c r="J19" s="122" t="n">
        <f aca="false">I19*(1+D7)</f>
        <v>0</v>
      </c>
    </row>
    <row r="20" customFormat="false" ht="11.25" hidden="false" customHeight="true" outlineLevel="0" collapsed="false">
      <c r="A20" s="118" t="s">
        <v>88</v>
      </c>
      <c r="B20" s="118" t="s">
        <v>89</v>
      </c>
      <c r="C20" s="119" t="s">
        <v>86</v>
      </c>
      <c r="D20" s="120" t="s">
        <v>90</v>
      </c>
      <c r="E20" s="121"/>
      <c r="F20" s="122" t="n">
        <f aca="false">D20*E20</f>
        <v>0</v>
      </c>
      <c r="G20" s="121"/>
      <c r="H20" s="122" t="n">
        <f aca="false">D20*G20</f>
        <v>0</v>
      </c>
      <c r="I20" s="122" t="n">
        <f aca="false">F20+H20</f>
        <v>0</v>
      </c>
      <c r="J20" s="122" t="n">
        <f aca="false">I20*(1+D7)</f>
        <v>0</v>
      </c>
    </row>
    <row r="21" customFormat="false" ht="11.25" hidden="false" customHeight="true" outlineLevel="0" collapsed="false">
      <c r="A21" s="123" t="s">
        <v>91</v>
      </c>
      <c r="B21" s="123"/>
      <c r="C21" s="124"/>
      <c r="D21" s="125"/>
      <c r="E21" s="126"/>
      <c r="F21" s="127" t="n">
        <f aca="false">F18+F19+F20</f>
        <v>0</v>
      </c>
      <c r="G21" s="126"/>
      <c r="H21" s="127" t="n">
        <f aca="false">H18+H19+H20</f>
        <v>0</v>
      </c>
      <c r="I21" s="127" t="n">
        <f aca="false">I18+I19+I20</f>
        <v>0</v>
      </c>
      <c r="J21" s="127" t="n">
        <f aca="false">J18+J19+J20</f>
        <v>0</v>
      </c>
    </row>
    <row r="22" customFormat="false" ht="11.25" hidden="false" customHeight="true" outlineLevel="0" collapsed="false">
      <c r="A22" s="128" t="n">
        <v>1.2</v>
      </c>
      <c r="B22" s="114" t="s">
        <v>92</v>
      </c>
      <c r="C22" s="129"/>
      <c r="D22" s="129"/>
      <c r="E22" s="126"/>
      <c r="F22" s="127"/>
      <c r="G22" s="126"/>
      <c r="H22" s="127"/>
      <c r="I22" s="127"/>
      <c r="J22" s="127"/>
    </row>
    <row r="23" customFormat="false" ht="20.25" hidden="false" customHeight="true" outlineLevel="0" collapsed="false">
      <c r="A23" s="118" t="s">
        <v>93</v>
      </c>
      <c r="B23" s="118" t="s">
        <v>94</v>
      </c>
      <c r="C23" s="119" t="s">
        <v>95</v>
      </c>
      <c r="D23" s="120" t="s">
        <v>96</v>
      </c>
      <c r="E23" s="121"/>
      <c r="F23" s="122" t="n">
        <f aca="false">D23*E23</f>
        <v>0</v>
      </c>
      <c r="G23" s="121"/>
      <c r="H23" s="122" t="n">
        <f aca="false">D23*G23</f>
        <v>0</v>
      </c>
      <c r="I23" s="122" t="n">
        <f aca="false">F23+H23</f>
        <v>0</v>
      </c>
      <c r="J23" s="122" t="n">
        <f aca="false">I23*(1+D7)</f>
        <v>0</v>
      </c>
    </row>
    <row r="24" customFormat="false" ht="11.25" hidden="false" customHeight="true" outlineLevel="0" collapsed="false">
      <c r="A24" s="118" t="s">
        <v>97</v>
      </c>
      <c r="B24" s="118" t="s">
        <v>98</v>
      </c>
      <c r="C24" s="119" t="s">
        <v>86</v>
      </c>
      <c r="D24" s="120" t="s">
        <v>99</v>
      </c>
      <c r="E24" s="121"/>
      <c r="F24" s="122" t="n">
        <f aca="false">D24*E24</f>
        <v>0</v>
      </c>
      <c r="G24" s="121"/>
      <c r="H24" s="122" t="n">
        <f aca="false">D24*G24</f>
        <v>0</v>
      </c>
      <c r="I24" s="122" t="n">
        <f aca="false">F24+H24</f>
        <v>0</v>
      </c>
      <c r="J24" s="122" t="n">
        <f aca="false">I24*(1+D7)</f>
        <v>0</v>
      </c>
    </row>
    <row r="25" customFormat="false" ht="28.5" hidden="false" customHeight="true" outlineLevel="0" collapsed="false">
      <c r="A25" s="130" t="s">
        <v>100</v>
      </c>
      <c r="B25" s="118" t="s">
        <v>101</v>
      </c>
      <c r="C25" s="131" t="s">
        <v>82</v>
      </c>
      <c r="D25" s="132" t="s">
        <v>83</v>
      </c>
      <c r="E25" s="121"/>
      <c r="F25" s="122" t="n">
        <f aca="false">D25*E25</f>
        <v>0</v>
      </c>
      <c r="G25" s="121"/>
      <c r="H25" s="122" t="n">
        <f aca="false">D25*G25</f>
        <v>0</v>
      </c>
      <c r="I25" s="122" t="n">
        <f aca="false">F25+H25</f>
        <v>0</v>
      </c>
      <c r="J25" s="122" t="n">
        <f aca="false">I25*(1+D7)</f>
        <v>0</v>
      </c>
    </row>
    <row r="26" customFormat="false" ht="11.25" hidden="false" customHeight="true" outlineLevel="0" collapsed="false">
      <c r="A26" s="113" t="s">
        <v>102</v>
      </c>
      <c r="B26" s="113"/>
      <c r="C26" s="129"/>
      <c r="D26" s="129"/>
      <c r="E26" s="126"/>
      <c r="F26" s="127" t="n">
        <f aca="false">F23+F24+F25</f>
        <v>0</v>
      </c>
      <c r="G26" s="126"/>
      <c r="H26" s="127" t="n">
        <f aca="false">H23+H24+H25</f>
        <v>0</v>
      </c>
      <c r="I26" s="127" t="n">
        <f aca="false">I23+I24+I25</f>
        <v>0</v>
      </c>
      <c r="J26" s="127" t="n">
        <f aca="false">J23+J24+J25</f>
        <v>0</v>
      </c>
    </row>
    <row r="27" customFormat="false" ht="11.25" hidden="false" customHeight="true" outlineLevel="0" collapsed="false">
      <c r="A27" s="128" t="n">
        <v>1.3</v>
      </c>
      <c r="B27" s="114" t="s">
        <v>103</v>
      </c>
      <c r="C27" s="129"/>
      <c r="D27" s="129"/>
      <c r="E27" s="126"/>
      <c r="F27" s="127"/>
      <c r="G27" s="126"/>
      <c r="H27" s="127"/>
      <c r="I27" s="127"/>
      <c r="J27" s="127"/>
    </row>
    <row r="28" customFormat="false" ht="11.25" hidden="false" customHeight="true" outlineLevel="0" collapsed="false">
      <c r="A28" s="118" t="s">
        <v>104</v>
      </c>
      <c r="B28" s="118" t="s">
        <v>105</v>
      </c>
      <c r="C28" s="119" t="s">
        <v>106</v>
      </c>
      <c r="D28" s="120" t="s">
        <v>107</v>
      </c>
      <c r="E28" s="121"/>
      <c r="F28" s="122" t="n">
        <f aca="false">D28*E28</f>
        <v>0</v>
      </c>
      <c r="G28" s="121"/>
      <c r="H28" s="122" t="n">
        <f aca="false">D28*G28</f>
        <v>0</v>
      </c>
      <c r="I28" s="122" t="n">
        <f aca="false">F28+H28</f>
        <v>0</v>
      </c>
      <c r="J28" s="122" t="n">
        <f aca="false">I28*(1+D7)</f>
        <v>0</v>
      </c>
    </row>
    <row r="29" customFormat="false" ht="20.25" hidden="false" customHeight="true" outlineLevel="0" collapsed="false">
      <c r="A29" s="118" t="s">
        <v>108</v>
      </c>
      <c r="B29" s="118" t="s">
        <v>109</v>
      </c>
      <c r="C29" s="119" t="s">
        <v>110</v>
      </c>
      <c r="D29" s="120" t="s">
        <v>111</v>
      </c>
      <c r="E29" s="121"/>
      <c r="F29" s="122" t="n">
        <f aca="false">D29*E29</f>
        <v>0</v>
      </c>
      <c r="G29" s="121"/>
      <c r="H29" s="122" t="n">
        <f aca="false">D29*G29</f>
        <v>0</v>
      </c>
      <c r="I29" s="122" t="n">
        <f aca="false">F29+H29</f>
        <v>0</v>
      </c>
      <c r="J29" s="122" t="n">
        <f aca="false">I29*(1+D7)</f>
        <v>0</v>
      </c>
    </row>
    <row r="30" customFormat="false" ht="28.5" hidden="false" customHeight="true" outlineLevel="0" collapsed="false">
      <c r="A30" s="130" t="s">
        <v>112</v>
      </c>
      <c r="B30" s="118" t="s">
        <v>113</v>
      </c>
      <c r="C30" s="131" t="s">
        <v>106</v>
      </c>
      <c r="D30" s="132" t="s">
        <v>114</v>
      </c>
      <c r="E30" s="121"/>
      <c r="F30" s="122" t="n">
        <f aca="false">D30*E30</f>
        <v>0</v>
      </c>
      <c r="G30" s="121"/>
      <c r="H30" s="122" t="n">
        <f aca="false">D30*G30</f>
        <v>0</v>
      </c>
      <c r="I30" s="122" t="n">
        <f aca="false">F30+H30</f>
        <v>0</v>
      </c>
      <c r="J30" s="122" t="n">
        <f aca="false">I30*(1+D7)</f>
        <v>0</v>
      </c>
    </row>
    <row r="31" customFormat="false" ht="20.25" hidden="false" customHeight="true" outlineLevel="0" collapsed="false">
      <c r="A31" s="118" t="s">
        <v>115</v>
      </c>
      <c r="B31" s="118" t="s">
        <v>116</v>
      </c>
      <c r="C31" s="119" t="s">
        <v>106</v>
      </c>
      <c r="D31" s="120" t="s">
        <v>117</v>
      </c>
      <c r="E31" s="121"/>
      <c r="F31" s="122" t="n">
        <f aca="false">D31*E31</f>
        <v>0</v>
      </c>
      <c r="G31" s="121"/>
      <c r="H31" s="122" t="n">
        <f aca="false">D31*G31</f>
        <v>0</v>
      </c>
      <c r="I31" s="122" t="n">
        <f aca="false">F31+H31</f>
        <v>0</v>
      </c>
      <c r="J31" s="122" t="n">
        <f aca="false">I31*(1+D7)</f>
        <v>0</v>
      </c>
    </row>
    <row r="32" customFormat="false" ht="20.25" hidden="false" customHeight="true" outlineLevel="0" collapsed="false">
      <c r="A32" s="118" t="s">
        <v>118</v>
      </c>
      <c r="B32" s="118" t="s">
        <v>119</v>
      </c>
      <c r="C32" s="119" t="s">
        <v>106</v>
      </c>
      <c r="D32" s="120" t="s">
        <v>120</v>
      </c>
      <c r="E32" s="121"/>
      <c r="F32" s="122" t="n">
        <f aca="false">D32*E32</f>
        <v>0</v>
      </c>
      <c r="G32" s="121"/>
      <c r="H32" s="122" t="n">
        <f aca="false">D32*G32</f>
        <v>0</v>
      </c>
      <c r="I32" s="122" t="n">
        <f aca="false">F32+H32</f>
        <v>0</v>
      </c>
      <c r="J32" s="122" t="n">
        <f aca="false">I32*(1+D7)</f>
        <v>0</v>
      </c>
    </row>
    <row r="33" customFormat="false" ht="11.25" hidden="false" customHeight="true" outlineLevel="0" collapsed="false">
      <c r="A33" s="113" t="s">
        <v>121</v>
      </c>
      <c r="B33" s="113"/>
      <c r="C33" s="129"/>
      <c r="D33" s="129"/>
      <c r="E33" s="126"/>
      <c r="F33" s="127" t="n">
        <f aca="false">F28+F29+F30+F31+F32</f>
        <v>0</v>
      </c>
      <c r="G33" s="126"/>
      <c r="H33" s="127" t="n">
        <f aca="false">H28+H29+H30+H31+H32</f>
        <v>0</v>
      </c>
      <c r="I33" s="127" t="n">
        <f aca="false">I28+I29+I30+I31+I32</f>
        <v>0</v>
      </c>
      <c r="J33" s="127" t="n">
        <f aca="false">J28+J29+J30+J31+J32</f>
        <v>0</v>
      </c>
    </row>
    <row r="34" customFormat="false" ht="11.25" hidden="false" customHeight="true" outlineLevel="0" collapsed="false">
      <c r="A34" s="128" t="n">
        <v>1.4</v>
      </c>
      <c r="B34" s="114" t="s">
        <v>122</v>
      </c>
      <c r="C34" s="129"/>
      <c r="D34" s="129"/>
      <c r="E34" s="126"/>
      <c r="F34" s="127"/>
      <c r="G34" s="126"/>
      <c r="H34" s="127"/>
      <c r="I34" s="127"/>
      <c r="J34" s="127"/>
    </row>
    <row r="35" customFormat="false" ht="11.25" hidden="false" customHeight="true" outlineLevel="0" collapsed="false">
      <c r="A35" s="118" t="s">
        <v>123</v>
      </c>
      <c r="B35" s="118" t="s">
        <v>124</v>
      </c>
      <c r="C35" s="119" t="s">
        <v>86</v>
      </c>
      <c r="D35" s="120" t="s">
        <v>125</v>
      </c>
      <c r="E35" s="121"/>
      <c r="F35" s="122" t="n">
        <f aca="false">D35*E35</f>
        <v>0</v>
      </c>
      <c r="G35" s="121"/>
      <c r="H35" s="122" t="n">
        <f aca="false">D35*G35</f>
        <v>0</v>
      </c>
      <c r="I35" s="122" t="n">
        <f aca="false">F35+H35</f>
        <v>0</v>
      </c>
      <c r="J35" s="122" t="n">
        <f aca="false">I35*(1+D7)</f>
        <v>0</v>
      </c>
    </row>
    <row r="36" customFormat="false" ht="20.25" hidden="false" customHeight="true" outlineLevel="0" collapsed="false">
      <c r="A36" s="118" t="s">
        <v>126</v>
      </c>
      <c r="B36" s="118" t="s">
        <v>127</v>
      </c>
      <c r="C36" s="119" t="s">
        <v>86</v>
      </c>
      <c r="D36" s="120" t="s">
        <v>128</v>
      </c>
      <c r="E36" s="121"/>
      <c r="F36" s="122" t="n">
        <f aca="false">D36*E36</f>
        <v>0</v>
      </c>
      <c r="G36" s="121"/>
      <c r="H36" s="122" t="n">
        <f aca="false">D36*G36</f>
        <v>0</v>
      </c>
      <c r="I36" s="122" t="n">
        <f aca="false">F36+H36</f>
        <v>0</v>
      </c>
      <c r="J36" s="122" t="n">
        <f aca="false">I36*(1+D7)</f>
        <v>0</v>
      </c>
    </row>
    <row r="37" customFormat="false" ht="11.25" hidden="false" customHeight="true" outlineLevel="0" collapsed="false">
      <c r="A37" s="113" t="s">
        <v>129</v>
      </c>
      <c r="B37" s="113"/>
      <c r="C37" s="129"/>
      <c r="D37" s="129"/>
      <c r="E37" s="126"/>
      <c r="F37" s="127" t="n">
        <f aca="false">F35+F36</f>
        <v>0</v>
      </c>
      <c r="G37" s="126"/>
      <c r="H37" s="127" t="n">
        <f aca="false">H35+H36</f>
        <v>0</v>
      </c>
      <c r="I37" s="127" t="n">
        <f aca="false">I35+I36</f>
        <v>0</v>
      </c>
      <c r="J37" s="127" t="n">
        <f aca="false">J35+J36</f>
        <v>0</v>
      </c>
      <c r="XEX37" s="133"/>
      <c r="XEY37" s="133"/>
      <c r="XEZ37" s="133"/>
      <c r="XFA37" s="133"/>
      <c r="XFB37" s="133"/>
      <c r="XFC37" s="133"/>
      <c r="XFD37" s="133"/>
    </row>
    <row r="38" s="133" customFormat="true" ht="11.25" hidden="false" customHeight="true" outlineLevel="0" collapsed="false">
      <c r="A38" s="134" t="s">
        <v>130</v>
      </c>
      <c r="B38" s="134"/>
      <c r="C38" s="134"/>
      <c r="D38" s="134"/>
      <c r="E38" s="135"/>
      <c r="F38" s="136" t="n">
        <f aca="false">F21+F26+F33+F37</f>
        <v>0</v>
      </c>
      <c r="G38" s="137"/>
      <c r="H38" s="136" t="n">
        <f aca="false">H21+H26+H33+H37</f>
        <v>0</v>
      </c>
      <c r="I38" s="136" t="n">
        <f aca="false">I21+I26+I33+I37</f>
        <v>0</v>
      </c>
      <c r="J38" s="136" t="n">
        <f aca="false">J21+J26+J33+J37</f>
        <v>0</v>
      </c>
      <c r="XEX38" s="1"/>
      <c r="XEY38" s="1"/>
      <c r="XEZ38" s="1"/>
      <c r="XFA38" s="1"/>
      <c r="XFB38" s="1"/>
      <c r="XFC38" s="1"/>
      <c r="XFD38" s="1"/>
    </row>
    <row r="39" customFormat="false" ht="11.25" hidden="false" customHeight="true" outlineLevel="0" collapsed="false">
      <c r="A39" s="138" t="n">
        <v>2</v>
      </c>
      <c r="B39" s="139" t="s">
        <v>131</v>
      </c>
      <c r="C39" s="140"/>
      <c r="D39" s="140"/>
      <c r="E39" s="141"/>
      <c r="F39" s="142"/>
      <c r="G39" s="141"/>
      <c r="H39" s="142"/>
      <c r="I39" s="142"/>
      <c r="J39" s="142"/>
    </row>
    <row r="40" customFormat="false" ht="11.25" hidden="false" customHeight="true" outlineLevel="0" collapsed="false">
      <c r="A40" s="128" t="n">
        <v>2.1</v>
      </c>
      <c r="B40" s="114" t="s">
        <v>132</v>
      </c>
      <c r="C40" s="129"/>
      <c r="D40" s="129"/>
      <c r="E40" s="126"/>
      <c r="F40" s="127"/>
      <c r="G40" s="126"/>
      <c r="H40" s="127"/>
      <c r="I40" s="127"/>
      <c r="J40" s="127"/>
    </row>
    <row r="41" customFormat="false" ht="28.5" hidden="false" customHeight="true" outlineLevel="0" collapsed="false">
      <c r="A41" s="130" t="s">
        <v>133</v>
      </c>
      <c r="B41" s="118" t="s">
        <v>134</v>
      </c>
      <c r="C41" s="131" t="s">
        <v>82</v>
      </c>
      <c r="D41" s="132" t="s">
        <v>83</v>
      </c>
      <c r="E41" s="121"/>
      <c r="F41" s="122" t="n">
        <f aca="false">D41*E41</f>
        <v>0</v>
      </c>
      <c r="G41" s="121"/>
      <c r="H41" s="122" t="n">
        <f aca="false">D41*G41</f>
        <v>0</v>
      </c>
      <c r="I41" s="122" t="n">
        <f aca="false">F41+H41</f>
        <v>0</v>
      </c>
      <c r="J41" s="122" t="n">
        <f aca="false">I41*(1+D7)</f>
        <v>0</v>
      </c>
    </row>
    <row r="42" customFormat="false" ht="20.25" hidden="false" customHeight="true" outlineLevel="0" collapsed="false">
      <c r="A42" s="118" t="s">
        <v>135</v>
      </c>
      <c r="B42" s="118" t="s">
        <v>136</v>
      </c>
      <c r="C42" s="119" t="s">
        <v>82</v>
      </c>
      <c r="D42" s="120" t="s">
        <v>83</v>
      </c>
      <c r="E42" s="121"/>
      <c r="F42" s="122" t="n">
        <f aca="false">D42*E42</f>
        <v>0</v>
      </c>
      <c r="G42" s="121"/>
      <c r="H42" s="122" t="n">
        <f aca="false">D42*G42</f>
        <v>0</v>
      </c>
      <c r="I42" s="122" t="n">
        <f aca="false">F42+H42</f>
        <v>0</v>
      </c>
      <c r="J42" s="122" t="n">
        <f aca="false">I42*(1+D7)</f>
        <v>0</v>
      </c>
    </row>
    <row r="43" customFormat="false" ht="28.5" hidden="false" customHeight="true" outlineLevel="0" collapsed="false">
      <c r="A43" s="130" t="s">
        <v>135</v>
      </c>
      <c r="B43" s="118" t="s">
        <v>137</v>
      </c>
      <c r="C43" s="131" t="s">
        <v>82</v>
      </c>
      <c r="D43" s="132" t="s">
        <v>83</v>
      </c>
      <c r="E43" s="121"/>
      <c r="F43" s="122" t="n">
        <f aca="false">D43*E43</f>
        <v>0</v>
      </c>
      <c r="G43" s="121"/>
      <c r="H43" s="122" t="n">
        <f aca="false">D43*G43</f>
        <v>0</v>
      </c>
      <c r="I43" s="122" t="n">
        <f aca="false">F43+H43</f>
        <v>0</v>
      </c>
      <c r="J43" s="122" t="n">
        <f aca="false">I43*(1+D7)</f>
        <v>0</v>
      </c>
      <c r="XEX43" s="133"/>
      <c r="XEY43" s="133"/>
      <c r="XEZ43" s="133"/>
      <c r="XFA43" s="133"/>
      <c r="XFB43" s="133"/>
      <c r="XFC43" s="133"/>
      <c r="XFD43" s="133"/>
    </row>
    <row r="44" s="133" customFormat="true" ht="11.25" hidden="false" customHeight="true" outlineLevel="0" collapsed="false">
      <c r="A44" s="143" t="s">
        <v>138</v>
      </c>
      <c r="B44" s="143"/>
      <c r="C44" s="143"/>
      <c r="D44" s="143"/>
      <c r="E44" s="144"/>
      <c r="F44" s="145" t="n">
        <f aca="false">F41+F42+F43</f>
        <v>0</v>
      </c>
      <c r="G44" s="146"/>
      <c r="H44" s="145" t="n">
        <f aca="false">H41+H42+H43</f>
        <v>0</v>
      </c>
      <c r="I44" s="145" t="n">
        <f aca="false">I41+I42+I43</f>
        <v>0</v>
      </c>
      <c r="J44" s="145" t="n">
        <f aca="false">J41+J42+J43</f>
        <v>0</v>
      </c>
    </row>
    <row r="45" s="133" customFormat="true" ht="11.25" hidden="false" customHeight="true" outlineLevel="0" collapsed="false">
      <c r="A45" s="134" t="s">
        <v>139</v>
      </c>
      <c r="B45" s="134"/>
      <c r="C45" s="134"/>
      <c r="D45" s="134"/>
      <c r="E45" s="135"/>
      <c r="F45" s="136" t="n">
        <f aca="false">F44</f>
        <v>0</v>
      </c>
      <c r="G45" s="137"/>
      <c r="H45" s="136" t="n">
        <f aca="false">H44</f>
        <v>0</v>
      </c>
      <c r="I45" s="136" t="n">
        <f aca="false">I44</f>
        <v>0</v>
      </c>
      <c r="J45" s="136" t="n">
        <f aca="false">J44</f>
        <v>0</v>
      </c>
      <c r="XEX45" s="1"/>
      <c r="XEY45" s="1"/>
      <c r="XEZ45" s="1"/>
      <c r="XFA45" s="1"/>
      <c r="XFB45" s="1"/>
      <c r="XFC45" s="1"/>
      <c r="XFD45" s="1"/>
    </row>
    <row r="46" customFormat="false" ht="11.25" hidden="false" customHeight="true" outlineLevel="0" collapsed="false">
      <c r="A46" s="138" t="n">
        <v>3</v>
      </c>
      <c r="B46" s="147" t="s">
        <v>140</v>
      </c>
      <c r="C46" s="140"/>
      <c r="D46" s="140"/>
      <c r="E46" s="141"/>
      <c r="F46" s="142"/>
      <c r="G46" s="141"/>
      <c r="H46" s="142"/>
      <c r="I46" s="142"/>
      <c r="J46" s="142"/>
    </row>
    <row r="47" customFormat="false" ht="11.25" hidden="false" customHeight="true" outlineLevel="0" collapsed="false">
      <c r="A47" s="128" t="n">
        <v>3.1</v>
      </c>
      <c r="B47" s="148" t="s">
        <v>141</v>
      </c>
      <c r="C47" s="129"/>
      <c r="D47" s="129"/>
      <c r="E47" s="126"/>
      <c r="F47" s="127"/>
      <c r="G47" s="126"/>
      <c r="H47" s="127"/>
      <c r="I47" s="127"/>
      <c r="J47" s="127"/>
    </row>
    <row r="48" customFormat="false" ht="20.25" hidden="false" customHeight="true" outlineLevel="0" collapsed="false">
      <c r="A48" s="118" t="s">
        <v>142</v>
      </c>
      <c r="B48" s="118" t="s">
        <v>143</v>
      </c>
      <c r="C48" s="119" t="s">
        <v>82</v>
      </c>
      <c r="D48" s="120" t="s">
        <v>83</v>
      </c>
      <c r="E48" s="121"/>
      <c r="F48" s="122" t="n">
        <f aca="false">D48*E48</f>
        <v>0</v>
      </c>
      <c r="G48" s="121"/>
      <c r="H48" s="122" t="n">
        <f aca="false">D48*G48</f>
        <v>0</v>
      </c>
      <c r="I48" s="122" t="n">
        <f aca="false">F48+H48</f>
        <v>0</v>
      </c>
      <c r="J48" s="122" t="n">
        <f aca="false">I48*(1+D7)</f>
        <v>0</v>
      </c>
    </row>
    <row r="49" customFormat="false" ht="37.5" hidden="false" customHeight="true" outlineLevel="0" collapsed="false">
      <c r="A49" s="118" t="s">
        <v>144</v>
      </c>
      <c r="B49" s="118" t="s">
        <v>145</v>
      </c>
      <c r="C49" s="119" t="s">
        <v>82</v>
      </c>
      <c r="D49" s="120" t="s">
        <v>83</v>
      </c>
      <c r="E49" s="121"/>
      <c r="F49" s="122" t="n">
        <f aca="false">D49*E49</f>
        <v>0</v>
      </c>
      <c r="G49" s="121"/>
      <c r="H49" s="122" t="n">
        <f aca="false">D49*G49</f>
        <v>0</v>
      </c>
      <c r="I49" s="122" t="n">
        <f aca="false">F49+H49</f>
        <v>0</v>
      </c>
      <c r="J49" s="122" t="n">
        <f aca="false">I49*(1+D7)</f>
        <v>0</v>
      </c>
    </row>
    <row r="50" customFormat="false" ht="28.5" hidden="false" customHeight="true" outlineLevel="0" collapsed="false">
      <c r="A50" s="130" t="s">
        <v>146</v>
      </c>
      <c r="B50" s="118" t="s">
        <v>147</v>
      </c>
      <c r="C50" s="131" t="s">
        <v>82</v>
      </c>
      <c r="D50" s="132" t="s">
        <v>83</v>
      </c>
      <c r="E50" s="121"/>
      <c r="F50" s="149" t="n">
        <f aca="false">D50*E50</f>
        <v>0</v>
      </c>
      <c r="G50" s="150"/>
      <c r="H50" s="149" t="n">
        <f aca="false">D50*G50</f>
        <v>0</v>
      </c>
      <c r="I50" s="149" t="n">
        <f aca="false">F50+H50</f>
        <v>0</v>
      </c>
      <c r="J50" s="149" t="n">
        <f aca="false">I50*(1+D7)</f>
        <v>0</v>
      </c>
      <c r="XEX50" s="133"/>
      <c r="XEY50" s="133"/>
      <c r="XEZ50" s="133"/>
      <c r="XFA50" s="133"/>
      <c r="XFB50" s="133"/>
      <c r="XFC50" s="133"/>
      <c r="XFD50" s="133"/>
    </row>
    <row r="51" s="133" customFormat="true" ht="11.25" hidden="false" customHeight="true" outlineLevel="0" collapsed="false">
      <c r="A51" s="143" t="s">
        <v>148</v>
      </c>
      <c r="B51" s="143"/>
      <c r="C51" s="143"/>
      <c r="D51" s="143"/>
      <c r="E51" s="144"/>
      <c r="F51" s="145" t="n">
        <f aca="false">F48+F49+F50</f>
        <v>0</v>
      </c>
      <c r="G51" s="146"/>
      <c r="H51" s="145" t="n">
        <f aca="false">H48+H49+H50</f>
        <v>0</v>
      </c>
      <c r="I51" s="145" t="n">
        <f aca="false">I48+I49+I50</f>
        <v>0</v>
      </c>
      <c r="J51" s="145" t="n">
        <f aca="false">J48+J49+J50</f>
        <v>0</v>
      </c>
      <c r="XEX51" s="1"/>
      <c r="XEY51" s="1"/>
      <c r="XEZ51" s="1"/>
      <c r="XFA51" s="1"/>
      <c r="XFB51" s="1"/>
      <c r="XFC51" s="1"/>
      <c r="XFD51" s="1"/>
    </row>
    <row r="52" customFormat="false" ht="11.25" hidden="false" customHeight="true" outlineLevel="0" collapsed="false">
      <c r="A52" s="128" t="n">
        <v>3.2</v>
      </c>
      <c r="B52" s="129" t="s">
        <v>149</v>
      </c>
      <c r="C52" s="129"/>
      <c r="D52" s="129"/>
      <c r="E52" s="126"/>
      <c r="F52" s="127"/>
      <c r="G52" s="126"/>
      <c r="H52" s="127"/>
      <c r="I52" s="127"/>
      <c r="J52" s="127"/>
    </row>
    <row r="53" customFormat="false" ht="20.25" hidden="false" customHeight="true" outlineLevel="0" collapsed="false">
      <c r="A53" s="118" t="s">
        <v>150</v>
      </c>
      <c r="B53" s="118" t="s">
        <v>151</v>
      </c>
      <c r="C53" s="119" t="s">
        <v>82</v>
      </c>
      <c r="D53" s="120" t="s">
        <v>152</v>
      </c>
      <c r="E53" s="121"/>
      <c r="F53" s="122" t="n">
        <f aca="false">D53*E53</f>
        <v>0</v>
      </c>
      <c r="G53" s="121"/>
      <c r="H53" s="122" t="n">
        <f aca="false">D53*G53</f>
        <v>0</v>
      </c>
      <c r="I53" s="122" t="n">
        <f aca="false">F53+H53</f>
        <v>0</v>
      </c>
      <c r="J53" s="122" t="n">
        <f aca="false">I53*(1+D7)</f>
        <v>0</v>
      </c>
    </row>
    <row r="54" customFormat="false" ht="37.5" hidden="false" customHeight="true" outlineLevel="0" collapsed="false">
      <c r="A54" s="118" t="s">
        <v>153</v>
      </c>
      <c r="B54" s="118" t="s">
        <v>154</v>
      </c>
      <c r="C54" s="119" t="s">
        <v>155</v>
      </c>
      <c r="D54" s="120" t="s">
        <v>156</v>
      </c>
      <c r="E54" s="121"/>
      <c r="F54" s="122" t="n">
        <f aca="false">D54*E54</f>
        <v>0</v>
      </c>
      <c r="G54" s="121"/>
      <c r="H54" s="122" t="n">
        <f aca="false">D54*G54</f>
        <v>0</v>
      </c>
      <c r="I54" s="122" t="n">
        <f aca="false">F54+H54</f>
        <v>0</v>
      </c>
      <c r="J54" s="122" t="n">
        <f aca="false">I54*(1+D7)</f>
        <v>0</v>
      </c>
    </row>
    <row r="55" customFormat="false" ht="37.5" hidden="false" customHeight="true" outlineLevel="0" collapsed="false">
      <c r="A55" s="118" t="s">
        <v>157</v>
      </c>
      <c r="B55" s="118" t="s">
        <v>158</v>
      </c>
      <c r="C55" s="119" t="s">
        <v>155</v>
      </c>
      <c r="D55" s="120" t="s">
        <v>159</v>
      </c>
      <c r="E55" s="121"/>
      <c r="F55" s="122" t="n">
        <f aca="false">D55*E55</f>
        <v>0</v>
      </c>
      <c r="G55" s="121"/>
      <c r="H55" s="122" t="n">
        <f aca="false">D55*G55</f>
        <v>0</v>
      </c>
      <c r="I55" s="122" t="n">
        <f aca="false">F55+H55</f>
        <v>0</v>
      </c>
      <c r="J55" s="122" t="n">
        <f aca="false">I55*(1+D7)</f>
        <v>0</v>
      </c>
    </row>
    <row r="56" customFormat="false" ht="20.25" hidden="false" customHeight="true" outlineLevel="0" collapsed="false">
      <c r="A56" s="118" t="s">
        <v>160</v>
      </c>
      <c r="B56" s="118" t="s">
        <v>161</v>
      </c>
      <c r="C56" s="119" t="s">
        <v>82</v>
      </c>
      <c r="D56" s="120" t="s">
        <v>152</v>
      </c>
      <c r="E56" s="121"/>
      <c r="F56" s="122" t="n">
        <f aca="false">D56*E56</f>
        <v>0</v>
      </c>
      <c r="G56" s="121"/>
      <c r="H56" s="122" t="n">
        <f aca="false">D56*G56</f>
        <v>0</v>
      </c>
      <c r="I56" s="122" t="n">
        <f aca="false">F56+H56</f>
        <v>0</v>
      </c>
      <c r="J56" s="122" t="n">
        <f aca="false">I56*(1+D7)</f>
        <v>0</v>
      </c>
    </row>
    <row r="57" customFormat="false" ht="20.25" hidden="false" customHeight="true" outlineLevel="0" collapsed="false">
      <c r="A57" s="118" t="s">
        <v>160</v>
      </c>
      <c r="B57" s="118" t="s">
        <v>162</v>
      </c>
      <c r="C57" s="119" t="s">
        <v>155</v>
      </c>
      <c r="D57" s="120" t="s">
        <v>152</v>
      </c>
      <c r="E57" s="121"/>
      <c r="F57" s="122" t="n">
        <f aca="false">D57*E57</f>
        <v>0</v>
      </c>
      <c r="G57" s="121"/>
      <c r="H57" s="122" t="n">
        <f aca="false">D57*G57</f>
        <v>0</v>
      </c>
      <c r="I57" s="122" t="n">
        <f aca="false">F57+H57</f>
        <v>0</v>
      </c>
      <c r="J57" s="122" t="n">
        <f aca="false">I57*(1+D7)</f>
        <v>0</v>
      </c>
      <c r="XEX57" s="133"/>
      <c r="XEY57" s="133"/>
      <c r="XEZ57" s="133"/>
      <c r="XFA57" s="133"/>
      <c r="XFB57" s="133"/>
      <c r="XFC57" s="133"/>
      <c r="XFD57" s="133"/>
    </row>
    <row r="58" s="133" customFormat="true" ht="11.25" hidden="false" customHeight="true" outlineLevel="0" collapsed="false">
      <c r="A58" s="143" t="s">
        <v>163</v>
      </c>
      <c r="B58" s="143"/>
      <c r="C58" s="143"/>
      <c r="D58" s="143"/>
      <c r="E58" s="144"/>
      <c r="F58" s="145" t="n">
        <f aca="false">F53+F54+F55+F56+F57</f>
        <v>0</v>
      </c>
      <c r="G58" s="146"/>
      <c r="H58" s="145" t="n">
        <f aca="false">H53+H54+H55+H56+H57</f>
        <v>0</v>
      </c>
      <c r="I58" s="145" t="n">
        <f aca="false">I53+I54+I55+I56+I57</f>
        <v>0</v>
      </c>
      <c r="J58" s="145" t="n">
        <f aca="false">J53+J54+J55+J56+J57</f>
        <v>0</v>
      </c>
    </row>
    <row r="59" s="133" customFormat="true" ht="11.25" hidden="false" customHeight="true" outlineLevel="0" collapsed="false">
      <c r="A59" s="134" t="s">
        <v>164</v>
      </c>
      <c r="B59" s="134"/>
      <c r="C59" s="134"/>
      <c r="D59" s="134"/>
      <c r="E59" s="135"/>
      <c r="F59" s="136" t="n">
        <f aca="false">F51+F58</f>
        <v>0</v>
      </c>
      <c r="G59" s="137"/>
      <c r="H59" s="136" t="n">
        <f aca="false">H51+H58</f>
        <v>0</v>
      </c>
      <c r="I59" s="136" t="n">
        <f aca="false">I51+I58</f>
        <v>0</v>
      </c>
      <c r="J59" s="136" t="n">
        <f aca="false">J51+J58</f>
        <v>0</v>
      </c>
      <c r="XEX59" s="1"/>
      <c r="XEY59" s="1"/>
      <c r="XEZ59" s="1"/>
      <c r="XFA59" s="1"/>
      <c r="XFB59" s="1"/>
      <c r="XFC59" s="1"/>
      <c r="XFD59" s="1"/>
    </row>
    <row r="60" customFormat="false" ht="11.25" hidden="false" customHeight="true" outlineLevel="0" collapsed="false">
      <c r="A60" s="138" t="n">
        <v>4</v>
      </c>
      <c r="B60" s="151" t="s">
        <v>165</v>
      </c>
      <c r="C60" s="140"/>
      <c r="D60" s="140"/>
      <c r="E60" s="141"/>
      <c r="F60" s="142"/>
      <c r="G60" s="141"/>
      <c r="H60" s="142"/>
      <c r="I60" s="142"/>
      <c r="J60" s="142"/>
    </row>
    <row r="61" customFormat="false" ht="11.25" hidden="false" customHeight="true" outlineLevel="0" collapsed="false">
      <c r="A61" s="128" t="n">
        <v>4.1</v>
      </c>
      <c r="B61" s="114" t="s">
        <v>166</v>
      </c>
      <c r="C61" s="129"/>
      <c r="D61" s="129"/>
      <c r="E61" s="126"/>
      <c r="F61" s="127"/>
      <c r="G61" s="126"/>
      <c r="H61" s="127"/>
      <c r="I61" s="127"/>
      <c r="J61" s="127"/>
    </row>
    <row r="62" customFormat="false" ht="20.25" hidden="false" customHeight="true" outlineLevel="0" collapsed="false">
      <c r="A62" s="118" t="s">
        <v>167</v>
      </c>
      <c r="B62" s="118" t="s">
        <v>168</v>
      </c>
      <c r="C62" s="119" t="s">
        <v>86</v>
      </c>
      <c r="D62" s="120" t="s">
        <v>120</v>
      </c>
      <c r="E62" s="121"/>
      <c r="F62" s="122" t="n">
        <f aca="false">D62*E62</f>
        <v>0</v>
      </c>
      <c r="G62" s="121"/>
      <c r="H62" s="122" t="n">
        <f aca="false">D62*G62</f>
        <v>0</v>
      </c>
      <c r="I62" s="122" t="n">
        <f aca="false">F62+H62</f>
        <v>0</v>
      </c>
      <c r="J62" s="122" t="n">
        <f aca="false">I62*(1+D7)</f>
        <v>0</v>
      </c>
      <c r="XEX62" s="133"/>
      <c r="XEY62" s="133"/>
      <c r="XEZ62" s="133"/>
      <c r="XFA62" s="133"/>
      <c r="XFB62" s="133"/>
      <c r="XFC62" s="133"/>
      <c r="XFD62" s="133"/>
    </row>
    <row r="63" s="133" customFormat="true" ht="11.25" hidden="false" customHeight="true" outlineLevel="0" collapsed="false">
      <c r="A63" s="143" t="s">
        <v>169</v>
      </c>
      <c r="B63" s="143"/>
      <c r="C63" s="143"/>
      <c r="D63" s="143"/>
      <c r="E63" s="144"/>
      <c r="F63" s="145" t="n">
        <f aca="false">F62</f>
        <v>0</v>
      </c>
      <c r="G63" s="146"/>
      <c r="H63" s="145" t="n">
        <f aca="false">H62</f>
        <v>0</v>
      </c>
      <c r="I63" s="145" t="n">
        <f aca="false">I62</f>
        <v>0</v>
      </c>
      <c r="J63" s="145" t="n">
        <f aca="false">J62</f>
        <v>0</v>
      </c>
    </row>
    <row r="64" s="133" customFormat="true" ht="11.25" hidden="false" customHeight="true" outlineLevel="0" collapsed="false">
      <c r="A64" s="152" t="s">
        <v>170</v>
      </c>
      <c r="B64" s="152"/>
      <c r="C64" s="152"/>
      <c r="D64" s="152"/>
      <c r="E64" s="135"/>
      <c r="F64" s="136" t="n">
        <f aca="false">F63</f>
        <v>0</v>
      </c>
      <c r="G64" s="137"/>
      <c r="H64" s="136" t="n">
        <f aca="false">H63</f>
        <v>0</v>
      </c>
      <c r="I64" s="136" t="n">
        <f aca="false">I63</f>
        <v>0</v>
      </c>
      <c r="J64" s="136" t="n">
        <f aca="false">J63</f>
        <v>0</v>
      </c>
      <c r="XEX64" s="1"/>
      <c r="XEY64" s="1"/>
      <c r="XEZ64" s="1"/>
      <c r="XFA64" s="1"/>
      <c r="XFB64" s="1"/>
      <c r="XFC64" s="1"/>
      <c r="XFD64" s="1"/>
    </row>
    <row r="65" customFormat="false" ht="11.25" hidden="false" customHeight="true" outlineLevel="0" collapsed="false">
      <c r="A65" s="138" t="n">
        <v>5</v>
      </c>
      <c r="B65" s="151" t="s">
        <v>171</v>
      </c>
      <c r="C65" s="140"/>
      <c r="D65" s="140"/>
      <c r="E65" s="141"/>
      <c r="F65" s="142"/>
      <c r="G65" s="141"/>
      <c r="H65" s="142"/>
      <c r="I65" s="142"/>
      <c r="J65" s="142"/>
    </row>
    <row r="66" customFormat="false" ht="11.25" hidden="false" customHeight="true" outlineLevel="0" collapsed="false">
      <c r="A66" s="128" t="n">
        <v>5.1</v>
      </c>
      <c r="B66" s="114" t="s">
        <v>172</v>
      </c>
      <c r="C66" s="129"/>
      <c r="D66" s="129"/>
      <c r="E66" s="126"/>
      <c r="F66" s="127"/>
      <c r="G66" s="126"/>
      <c r="H66" s="127"/>
      <c r="I66" s="127"/>
      <c r="J66" s="127"/>
    </row>
    <row r="67" customFormat="false" ht="11.25" hidden="false" customHeight="true" outlineLevel="0" collapsed="false">
      <c r="A67" s="118" t="s">
        <v>173</v>
      </c>
      <c r="B67" s="118" t="s">
        <v>174</v>
      </c>
      <c r="C67" s="119" t="s">
        <v>155</v>
      </c>
      <c r="D67" s="120" t="s">
        <v>107</v>
      </c>
      <c r="E67" s="121"/>
      <c r="F67" s="122" t="n">
        <f aca="false">D67*E67</f>
        <v>0</v>
      </c>
      <c r="G67" s="121"/>
      <c r="H67" s="122" t="n">
        <f aca="false">D67*G67</f>
        <v>0</v>
      </c>
      <c r="I67" s="122" t="n">
        <f aca="false">F67+H67</f>
        <v>0</v>
      </c>
      <c r="J67" s="122" t="n">
        <f aca="false">I67*(1+D7)</f>
        <v>0</v>
      </c>
    </row>
    <row r="68" customFormat="false" ht="20.25" hidden="false" customHeight="true" outlineLevel="0" collapsed="false">
      <c r="A68" s="118" t="s">
        <v>175</v>
      </c>
      <c r="B68" s="118" t="s">
        <v>176</v>
      </c>
      <c r="C68" s="119" t="s">
        <v>155</v>
      </c>
      <c r="D68" s="120" t="s">
        <v>177</v>
      </c>
      <c r="E68" s="121"/>
      <c r="F68" s="122" t="n">
        <f aca="false">D68*E68</f>
        <v>0</v>
      </c>
      <c r="G68" s="121"/>
      <c r="H68" s="122" t="n">
        <f aca="false">D68*G68</f>
        <v>0</v>
      </c>
      <c r="I68" s="122" t="n">
        <f aca="false">F68+H68</f>
        <v>0</v>
      </c>
      <c r="J68" s="122" t="n">
        <f aca="false">I68*(1+D7)</f>
        <v>0</v>
      </c>
    </row>
    <row r="69" customFormat="false" ht="20.25" hidden="false" customHeight="true" outlineLevel="0" collapsed="false">
      <c r="A69" s="118" t="s">
        <v>178</v>
      </c>
      <c r="B69" s="118" t="s">
        <v>179</v>
      </c>
      <c r="C69" s="119" t="s">
        <v>86</v>
      </c>
      <c r="D69" s="120" t="s">
        <v>180</v>
      </c>
      <c r="E69" s="121"/>
      <c r="F69" s="122" t="n">
        <f aca="false">D69*E69</f>
        <v>0</v>
      </c>
      <c r="G69" s="121"/>
      <c r="H69" s="122" t="n">
        <f aca="false">D69*G69</f>
        <v>0</v>
      </c>
      <c r="I69" s="122" t="n">
        <f aca="false">F69+H69</f>
        <v>0</v>
      </c>
      <c r="J69" s="122" t="n">
        <f aca="false">I69*(1+D7)</f>
        <v>0</v>
      </c>
    </row>
    <row r="70" customFormat="false" ht="20.25" hidden="false" customHeight="true" outlineLevel="0" collapsed="false">
      <c r="A70" s="118" t="s">
        <v>181</v>
      </c>
      <c r="B70" s="118" t="s">
        <v>182</v>
      </c>
      <c r="C70" s="119" t="s">
        <v>155</v>
      </c>
      <c r="D70" s="120" t="s">
        <v>183</v>
      </c>
      <c r="E70" s="121"/>
      <c r="F70" s="122" t="n">
        <f aca="false">D70*E70</f>
        <v>0</v>
      </c>
      <c r="G70" s="121"/>
      <c r="H70" s="122" t="n">
        <f aca="false">D70*G70</f>
        <v>0</v>
      </c>
      <c r="I70" s="122" t="n">
        <f aca="false">F70+H70</f>
        <v>0</v>
      </c>
      <c r="J70" s="122" t="n">
        <f aca="false">I70*(1+D7)</f>
        <v>0</v>
      </c>
    </row>
    <row r="71" customFormat="false" ht="20.25" hidden="false" customHeight="true" outlineLevel="0" collapsed="false">
      <c r="A71" s="118" t="s">
        <v>184</v>
      </c>
      <c r="B71" s="118" t="s">
        <v>185</v>
      </c>
      <c r="C71" s="119" t="s">
        <v>86</v>
      </c>
      <c r="D71" s="120" t="s">
        <v>186</v>
      </c>
      <c r="E71" s="121"/>
      <c r="F71" s="122" t="n">
        <f aca="false">D71*E71</f>
        <v>0</v>
      </c>
      <c r="G71" s="121"/>
      <c r="H71" s="122" t="n">
        <f aca="false">D71*G71</f>
        <v>0</v>
      </c>
      <c r="I71" s="122" t="n">
        <f aca="false">F71+H71</f>
        <v>0</v>
      </c>
      <c r="J71" s="122" t="n">
        <f aca="false">I71*(1+D7)</f>
        <v>0</v>
      </c>
    </row>
    <row r="72" customFormat="false" ht="20.25" hidden="false" customHeight="true" outlineLevel="0" collapsed="false">
      <c r="A72" s="118" t="s">
        <v>187</v>
      </c>
      <c r="B72" s="118" t="s">
        <v>188</v>
      </c>
      <c r="C72" s="119" t="s">
        <v>155</v>
      </c>
      <c r="D72" s="120" t="s">
        <v>189</v>
      </c>
      <c r="E72" s="121"/>
      <c r="F72" s="122" t="n">
        <f aca="false">D72*E72</f>
        <v>0</v>
      </c>
      <c r="G72" s="121"/>
      <c r="H72" s="122" t="n">
        <f aca="false">D72*G72</f>
        <v>0</v>
      </c>
      <c r="I72" s="122" t="n">
        <f aca="false">F72+H72</f>
        <v>0</v>
      </c>
      <c r="J72" s="122" t="n">
        <f aca="false">I72*(1+D7)</f>
        <v>0</v>
      </c>
    </row>
    <row r="73" customFormat="false" ht="20.25" hidden="false" customHeight="true" outlineLevel="0" collapsed="false">
      <c r="A73" s="118" t="s">
        <v>190</v>
      </c>
      <c r="B73" s="118" t="s">
        <v>191</v>
      </c>
      <c r="C73" s="119" t="s">
        <v>155</v>
      </c>
      <c r="D73" s="120" t="s">
        <v>192</v>
      </c>
      <c r="E73" s="121"/>
      <c r="F73" s="122" t="n">
        <f aca="false">D73*E73</f>
        <v>0</v>
      </c>
      <c r="G73" s="121"/>
      <c r="H73" s="122" t="n">
        <f aca="false">D73*G73</f>
        <v>0</v>
      </c>
      <c r="I73" s="122" t="n">
        <f aca="false">F73+H73</f>
        <v>0</v>
      </c>
      <c r="J73" s="122" t="n">
        <f aca="false">I73*(1+D7)</f>
        <v>0</v>
      </c>
    </row>
    <row r="74" customFormat="false" ht="20.25" hidden="false" customHeight="true" outlineLevel="0" collapsed="false">
      <c r="A74" s="118" t="s">
        <v>193</v>
      </c>
      <c r="B74" s="118" t="s">
        <v>194</v>
      </c>
      <c r="C74" s="119" t="s">
        <v>86</v>
      </c>
      <c r="D74" s="120" t="s">
        <v>195</v>
      </c>
      <c r="E74" s="121"/>
      <c r="F74" s="122" t="n">
        <f aca="false">D74*E74</f>
        <v>0</v>
      </c>
      <c r="G74" s="121"/>
      <c r="H74" s="122" t="n">
        <f aca="false">D74*G74</f>
        <v>0</v>
      </c>
      <c r="I74" s="122" t="n">
        <f aca="false">F74+H74</f>
        <v>0</v>
      </c>
      <c r="J74" s="122" t="n">
        <f aca="false">I74*(1+D7)</f>
        <v>0</v>
      </c>
      <c r="XEX74" s="133"/>
      <c r="XEY74" s="133"/>
      <c r="XEZ74" s="133"/>
      <c r="XFA74" s="133"/>
      <c r="XFB74" s="133"/>
      <c r="XFC74" s="133"/>
      <c r="XFD74" s="133"/>
    </row>
    <row r="75" s="133" customFormat="true" ht="11.25" hidden="false" customHeight="true" outlineLevel="0" collapsed="false">
      <c r="A75" s="143" t="s">
        <v>196</v>
      </c>
      <c r="B75" s="143"/>
      <c r="C75" s="143"/>
      <c r="D75" s="143"/>
      <c r="E75" s="144"/>
      <c r="F75" s="145" t="n">
        <f aca="false">F67+F68+F69+F70+F71+F72+F73+F74</f>
        <v>0</v>
      </c>
      <c r="G75" s="146"/>
      <c r="H75" s="145" t="n">
        <f aca="false">H67+H68+H69+H70+H71+H72+H73+H74</f>
        <v>0</v>
      </c>
      <c r="I75" s="145" t="n">
        <f aca="false">I67+I68+I69+I70+I71+I72+I73+I74</f>
        <v>0</v>
      </c>
      <c r="J75" s="145" t="n">
        <f aca="false">J67+J68+J69+J70+J71+J72+J73+J74</f>
        <v>0</v>
      </c>
      <c r="XEX75" s="153"/>
      <c r="XEY75" s="153"/>
      <c r="XEZ75" s="153"/>
      <c r="XFA75" s="153"/>
      <c r="XFB75" s="153"/>
      <c r="XFC75" s="153"/>
      <c r="XFD75" s="153"/>
    </row>
    <row r="76" s="153" customFormat="true" ht="11.25" hidden="false" customHeight="true" outlineLevel="0" collapsed="false">
      <c r="A76" s="128" t="n">
        <v>5.2</v>
      </c>
      <c r="B76" s="114" t="s">
        <v>197</v>
      </c>
      <c r="C76" s="128"/>
      <c r="D76" s="128"/>
      <c r="E76" s="154"/>
      <c r="F76" s="155"/>
      <c r="G76" s="154"/>
      <c r="H76" s="155"/>
      <c r="I76" s="155"/>
      <c r="J76" s="155"/>
      <c r="XEX76" s="1"/>
      <c r="XEY76" s="1"/>
      <c r="XEZ76" s="1"/>
      <c r="XFA76" s="1"/>
      <c r="XFB76" s="1"/>
      <c r="XFC76" s="1"/>
      <c r="XFD76" s="1"/>
    </row>
    <row r="77" customFormat="false" ht="28.5" hidden="false" customHeight="true" outlineLevel="0" collapsed="false">
      <c r="A77" s="130" t="s">
        <v>198</v>
      </c>
      <c r="B77" s="118" t="s">
        <v>199</v>
      </c>
      <c r="C77" s="131" t="s">
        <v>82</v>
      </c>
      <c r="D77" s="132" t="s">
        <v>200</v>
      </c>
      <c r="E77" s="121"/>
      <c r="F77" s="122" t="n">
        <f aca="false">D77*E77</f>
        <v>0</v>
      </c>
      <c r="G77" s="121"/>
      <c r="H77" s="122" t="n">
        <f aca="false">D77*G77</f>
        <v>0</v>
      </c>
      <c r="I77" s="122" t="n">
        <f aca="false">F77+H77</f>
        <v>0</v>
      </c>
      <c r="J77" s="122" t="n">
        <f aca="false">I77*(1+D7)</f>
        <v>0</v>
      </c>
    </row>
    <row r="78" customFormat="false" ht="20.25" hidden="false" customHeight="true" outlineLevel="0" collapsed="false">
      <c r="A78" s="118" t="s">
        <v>201</v>
      </c>
      <c r="B78" s="118" t="s">
        <v>202</v>
      </c>
      <c r="C78" s="119" t="s">
        <v>82</v>
      </c>
      <c r="D78" s="120" t="s">
        <v>83</v>
      </c>
      <c r="E78" s="121"/>
      <c r="F78" s="122" t="n">
        <f aca="false">D78*E78</f>
        <v>0</v>
      </c>
      <c r="G78" s="121"/>
      <c r="H78" s="122" t="n">
        <f aca="false">D78*G78</f>
        <v>0</v>
      </c>
      <c r="I78" s="122" t="n">
        <f aca="false">F78+H78</f>
        <v>0</v>
      </c>
      <c r="J78" s="122" t="n">
        <f aca="false">I78*(1+D7)</f>
        <v>0</v>
      </c>
    </row>
    <row r="79" customFormat="false" ht="20.25" hidden="false" customHeight="true" outlineLevel="0" collapsed="false">
      <c r="A79" s="118" t="s">
        <v>203</v>
      </c>
      <c r="B79" s="118" t="s">
        <v>204</v>
      </c>
      <c r="C79" s="119" t="s">
        <v>82</v>
      </c>
      <c r="D79" s="120" t="s">
        <v>83</v>
      </c>
      <c r="E79" s="121"/>
      <c r="F79" s="122" t="n">
        <f aca="false">D79*E79</f>
        <v>0</v>
      </c>
      <c r="G79" s="121"/>
      <c r="H79" s="122" t="n">
        <f aca="false">D79*G79</f>
        <v>0</v>
      </c>
      <c r="I79" s="122" t="n">
        <f aca="false">F79+H79</f>
        <v>0</v>
      </c>
      <c r="J79" s="122" t="n">
        <f aca="false">I79*(1+D7)</f>
        <v>0</v>
      </c>
    </row>
    <row r="80" customFormat="false" ht="20.25" hidden="false" customHeight="true" outlineLevel="0" collapsed="false">
      <c r="A80" s="118" t="s">
        <v>205</v>
      </c>
      <c r="B80" s="118" t="s">
        <v>206</v>
      </c>
      <c r="C80" s="119" t="s">
        <v>82</v>
      </c>
      <c r="D80" s="120" t="s">
        <v>83</v>
      </c>
      <c r="E80" s="121"/>
      <c r="F80" s="122" t="n">
        <f aca="false">D80*E80</f>
        <v>0</v>
      </c>
      <c r="G80" s="121"/>
      <c r="H80" s="122" t="n">
        <f aca="false">D80*G80</f>
        <v>0</v>
      </c>
      <c r="I80" s="122" t="n">
        <f aca="false">F80+H80</f>
        <v>0</v>
      </c>
      <c r="J80" s="122" t="n">
        <f aca="false">I80*(1+D7)</f>
        <v>0</v>
      </c>
      <c r="XEX80" s="133"/>
      <c r="XEY80" s="133"/>
      <c r="XEZ80" s="133"/>
      <c r="XFA80" s="133"/>
      <c r="XFB80" s="133"/>
      <c r="XFC80" s="133"/>
      <c r="XFD80" s="133"/>
    </row>
    <row r="81" s="133" customFormat="true" ht="11.25" hidden="false" customHeight="true" outlineLevel="0" collapsed="false">
      <c r="A81" s="143" t="s">
        <v>207</v>
      </c>
      <c r="B81" s="143"/>
      <c r="C81" s="143"/>
      <c r="D81" s="143"/>
      <c r="E81" s="144"/>
      <c r="F81" s="145" t="n">
        <f aca="false">F77+F78+F79+F80</f>
        <v>0</v>
      </c>
      <c r="G81" s="146"/>
      <c r="H81" s="145" t="n">
        <f aca="false">H77+H78+H79+H80</f>
        <v>0</v>
      </c>
      <c r="I81" s="145" t="n">
        <f aca="false">I77+I78+I79+I80</f>
        <v>0</v>
      </c>
      <c r="J81" s="145" t="n">
        <f aca="false">J77+J78+J79+J80</f>
        <v>0</v>
      </c>
      <c r="XEX81" s="1"/>
      <c r="XEY81" s="1"/>
      <c r="XEZ81" s="1"/>
      <c r="XFA81" s="1"/>
      <c r="XFB81" s="1"/>
      <c r="XFC81" s="1"/>
      <c r="XFD81" s="1"/>
    </row>
    <row r="82" s="1" customFormat="true" ht="11.25" hidden="false" customHeight="true" outlineLevel="0" collapsed="false">
      <c r="A82" s="128" t="n">
        <v>5.3</v>
      </c>
      <c r="B82" s="156" t="s">
        <v>208</v>
      </c>
      <c r="C82" s="129"/>
      <c r="D82" s="129"/>
      <c r="E82" s="126"/>
      <c r="F82" s="127"/>
      <c r="G82" s="126"/>
      <c r="H82" s="127"/>
      <c r="I82" s="127"/>
      <c r="J82" s="127"/>
    </row>
    <row r="83" customFormat="false" ht="11.25" hidden="false" customHeight="true" outlineLevel="0" collapsed="false">
      <c r="A83" s="118" t="s">
        <v>209</v>
      </c>
      <c r="B83" s="118" t="s">
        <v>210</v>
      </c>
      <c r="C83" s="119" t="s">
        <v>82</v>
      </c>
      <c r="D83" s="120" t="s">
        <v>200</v>
      </c>
      <c r="E83" s="121"/>
      <c r="F83" s="122" t="n">
        <f aca="false">D83*E83</f>
        <v>0</v>
      </c>
      <c r="G83" s="121"/>
      <c r="H83" s="122" t="n">
        <f aca="false">D83*G83</f>
        <v>0</v>
      </c>
      <c r="I83" s="122" t="n">
        <f aca="false">F83+H83</f>
        <v>0</v>
      </c>
      <c r="J83" s="122" t="n">
        <f aca="false">I83*(1+D7)</f>
        <v>0</v>
      </c>
    </row>
    <row r="84" customFormat="false" ht="37.5" hidden="false" customHeight="true" outlineLevel="0" collapsed="false">
      <c r="A84" s="118" t="s">
        <v>209</v>
      </c>
      <c r="B84" s="118" t="s">
        <v>211</v>
      </c>
      <c r="C84" s="119" t="s">
        <v>82</v>
      </c>
      <c r="D84" s="120" t="s">
        <v>83</v>
      </c>
      <c r="E84" s="121"/>
      <c r="F84" s="122" t="n">
        <f aca="false">D84*E84</f>
        <v>0</v>
      </c>
      <c r="G84" s="121"/>
      <c r="H84" s="122" t="n">
        <f aca="false">D84*G84</f>
        <v>0</v>
      </c>
      <c r="I84" s="122" t="n">
        <f aca="false">F84+H84</f>
        <v>0</v>
      </c>
      <c r="J84" s="122" t="n">
        <f aca="false">I84*(1+D7)</f>
        <v>0</v>
      </c>
    </row>
    <row r="85" customFormat="false" ht="11.25" hidden="false" customHeight="true" outlineLevel="0" collapsed="false">
      <c r="A85" s="113" t="s">
        <v>212</v>
      </c>
      <c r="B85" s="113"/>
      <c r="C85" s="129"/>
      <c r="D85" s="129"/>
      <c r="E85" s="126"/>
      <c r="F85" s="127" t="n">
        <f aca="false">F83+F84</f>
        <v>0</v>
      </c>
      <c r="G85" s="126"/>
      <c r="H85" s="127" t="n">
        <f aca="false">H83+H84</f>
        <v>0</v>
      </c>
      <c r="I85" s="127" t="n">
        <f aca="false">I83+I84</f>
        <v>0</v>
      </c>
      <c r="J85" s="127" t="n">
        <f aca="false">J83+J84</f>
        <v>0</v>
      </c>
    </row>
    <row r="86" customFormat="false" ht="11.25" hidden="false" customHeight="true" outlineLevel="0" collapsed="false">
      <c r="A86" s="157" t="s">
        <v>213</v>
      </c>
      <c r="B86" s="157"/>
      <c r="C86" s="140"/>
      <c r="D86" s="140"/>
      <c r="E86" s="141"/>
      <c r="F86" s="142" t="n">
        <f aca="false">F75+F81+F85</f>
        <v>0</v>
      </c>
      <c r="G86" s="141"/>
      <c r="H86" s="142" t="n">
        <f aca="false">H75+H81+H85</f>
        <v>0</v>
      </c>
      <c r="I86" s="142" t="n">
        <f aca="false">I75+I81+I85</f>
        <v>0</v>
      </c>
      <c r="J86" s="142" t="n">
        <f aca="false">J75+J81+J85</f>
        <v>0</v>
      </c>
    </row>
    <row r="87" customFormat="false" ht="11.25" hidden="false" customHeight="true" outlineLevel="0" collapsed="false">
      <c r="A87" s="138" t="n">
        <v>6</v>
      </c>
      <c r="B87" s="151" t="s">
        <v>214</v>
      </c>
      <c r="C87" s="140"/>
      <c r="D87" s="140"/>
      <c r="E87" s="141"/>
      <c r="F87" s="142"/>
      <c r="G87" s="141"/>
      <c r="H87" s="142"/>
      <c r="I87" s="142"/>
      <c r="J87" s="142"/>
    </row>
    <row r="88" customFormat="false" ht="20.25" hidden="false" customHeight="true" outlineLevel="0" collapsed="false">
      <c r="A88" s="158" t="n">
        <v>6.1</v>
      </c>
      <c r="B88" s="118" t="s">
        <v>215</v>
      </c>
      <c r="C88" s="119" t="s">
        <v>86</v>
      </c>
      <c r="D88" s="120" t="s">
        <v>125</v>
      </c>
      <c r="E88" s="121"/>
      <c r="F88" s="122" t="n">
        <f aca="false">D88*E88</f>
        <v>0</v>
      </c>
      <c r="G88" s="121"/>
      <c r="H88" s="122" t="n">
        <f aca="false">D88*G88</f>
        <v>0</v>
      </c>
      <c r="I88" s="122" t="n">
        <f aca="false">F88+H88</f>
        <v>0</v>
      </c>
      <c r="J88" s="122" t="n">
        <f aca="false">I88*(1+D7)</f>
        <v>0</v>
      </c>
    </row>
    <row r="89" customFormat="false" ht="28.5" hidden="false" customHeight="true" outlineLevel="0" collapsed="false">
      <c r="A89" s="159" t="n">
        <v>6.2</v>
      </c>
      <c r="B89" s="118" t="s">
        <v>216</v>
      </c>
      <c r="C89" s="131" t="s">
        <v>86</v>
      </c>
      <c r="D89" s="132" t="s">
        <v>128</v>
      </c>
      <c r="E89" s="121"/>
      <c r="F89" s="122" t="n">
        <f aca="false">D89*E89</f>
        <v>0</v>
      </c>
      <c r="G89" s="121"/>
      <c r="H89" s="122" t="n">
        <f aca="false">D89*G89</f>
        <v>0</v>
      </c>
      <c r="I89" s="122" t="n">
        <f aca="false">F89+H89</f>
        <v>0</v>
      </c>
      <c r="J89" s="122" t="n">
        <f aca="false">I89*(1+D7)</f>
        <v>0</v>
      </c>
    </row>
    <row r="90" customFormat="false" ht="20.25" hidden="false" customHeight="true" outlineLevel="0" collapsed="false">
      <c r="A90" s="158" t="n">
        <v>6.3</v>
      </c>
      <c r="B90" s="118" t="s">
        <v>217</v>
      </c>
      <c r="C90" s="119" t="s">
        <v>86</v>
      </c>
      <c r="D90" s="120" t="s">
        <v>125</v>
      </c>
      <c r="E90" s="121"/>
      <c r="F90" s="122" t="n">
        <f aca="false">D90*E90</f>
        <v>0</v>
      </c>
      <c r="G90" s="121"/>
      <c r="H90" s="122" t="n">
        <f aca="false">D90*G90</f>
        <v>0</v>
      </c>
      <c r="I90" s="122" t="n">
        <f aca="false">F90+H90</f>
        <v>0</v>
      </c>
      <c r="J90" s="122" t="n">
        <f aca="false">I90*(1+D7)</f>
        <v>0</v>
      </c>
    </row>
    <row r="91" customFormat="false" ht="28.5" hidden="false" customHeight="true" outlineLevel="0" collapsed="false">
      <c r="A91" s="159" t="n">
        <v>6.4</v>
      </c>
      <c r="B91" s="118" t="s">
        <v>218</v>
      </c>
      <c r="C91" s="131" t="s">
        <v>86</v>
      </c>
      <c r="D91" s="132" t="s">
        <v>128</v>
      </c>
      <c r="E91" s="121"/>
      <c r="F91" s="122" t="n">
        <f aca="false">D91*E91</f>
        <v>0</v>
      </c>
      <c r="G91" s="121"/>
      <c r="H91" s="122" t="n">
        <f aca="false">D91*G91</f>
        <v>0</v>
      </c>
      <c r="I91" s="122" t="n">
        <f aca="false">F91+H91</f>
        <v>0</v>
      </c>
      <c r="J91" s="122" t="n">
        <f aca="false">I91*(1+D7)</f>
        <v>0</v>
      </c>
    </row>
    <row r="92" customFormat="false" ht="37.5" hidden="false" customHeight="true" outlineLevel="0" collapsed="false">
      <c r="A92" s="158" t="n">
        <v>6.5</v>
      </c>
      <c r="B92" s="118" t="s">
        <v>219</v>
      </c>
      <c r="C92" s="119" t="s">
        <v>86</v>
      </c>
      <c r="D92" s="120" t="s">
        <v>220</v>
      </c>
      <c r="E92" s="121"/>
      <c r="F92" s="122" t="n">
        <f aca="false">D92*E92</f>
        <v>0</v>
      </c>
      <c r="G92" s="121"/>
      <c r="H92" s="122" t="n">
        <f aca="false">D92*G92</f>
        <v>0</v>
      </c>
      <c r="I92" s="122" t="n">
        <f aca="false">F92+H92</f>
        <v>0</v>
      </c>
      <c r="J92" s="122" t="n">
        <f aca="false">I92*(1+D7)</f>
        <v>0</v>
      </c>
    </row>
    <row r="93" customFormat="false" ht="20.25" hidden="false" customHeight="true" outlineLevel="0" collapsed="false">
      <c r="A93" s="158" t="n">
        <v>6.6</v>
      </c>
      <c r="B93" s="118" t="s">
        <v>221</v>
      </c>
      <c r="C93" s="119" t="s">
        <v>86</v>
      </c>
      <c r="D93" s="120" t="s">
        <v>222</v>
      </c>
      <c r="E93" s="121"/>
      <c r="F93" s="122" t="n">
        <f aca="false">D93*E93</f>
        <v>0</v>
      </c>
      <c r="G93" s="121"/>
      <c r="H93" s="122" t="n">
        <f aca="false">D93*G93</f>
        <v>0</v>
      </c>
      <c r="I93" s="122" t="n">
        <f aca="false">F93+H93</f>
        <v>0</v>
      </c>
      <c r="J93" s="122" t="n">
        <f aca="false">I93*(1+D7)</f>
        <v>0</v>
      </c>
    </row>
    <row r="94" customFormat="false" ht="11.25" hidden="false" customHeight="true" outlineLevel="0" collapsed="false">
      <c r="A94" s="157" t="s">
        <v>223</v>
      </c>
      <c r="B94" s="157"/>
      <c r="C94" s="140"/>
      <c r="D94" s="140"/>
      <c r="E94" s="141"/>
      <c r="F94" s="142" t="n">
        <f aca="false">F88+F89+F90+F91+F92+F93</f>
        <v>0</v>
      </c>
      <c r="G94" s="141"/>
      <c r="H94" s="142" t="n">
        <f aca="false">H88+H89+H90+H91+H92+H93</f>
        <v>0</v>
      </c>
      <c r="I94" s="142" t="n">
        <f aca="false">I88+I89+I90+I91+I92+I93</f>
        <v>0</v>
      </c>
      <c r="J94" s="142" t="n">
        <f aca="false">J88+J89+J90+J91+J92+J93</f>
        <v>0</v>
      </c>
    </row>
    <row r="95" customFormat="false" ht="11.25" hidden="false" customHeight="true" outlineLevel="0" collapsed="false">
      <c r="A95" s="138" t="n">
        <v>7</v>
      </c>
      <c r="B95" s="151" t="s">
        <v>224</v>
      </c>
      <c r="C95" s="140"/>
      <c r="D95" s="140"/>
      <c r="E95" s="141"/>
      <c r="F95" s="142"/>
      <c r="G95" s="141"/>
      <c r="H95" s="142"/>
      <c r="I95" s="142"/>
      <c r="J95" s="142"/>
    </row>
    <row r="96" customFormat="false" ht="28.5" hidden="false" customHeight="true" outlineLevel="0" collapsed="false">
      <c r="A96" s="159" t="n">
        <v>7.1</v>
      </c>
      <c r="B96" s="118" t="s">
        <v>225</v>
      </c>
      <c r="C96" s="131" t="s">
        <v>86</v>
      </c>
      <c r="D96" s="132" t="s">
        <v>120</v>
      </c>
      <c r="E96" s="121"/>
      <c r="F96" s="122" t="n">
        <f aca="false">D96*E96</f>
        <v>0</v>
      </c>
      <c r="G96" s="121"/>
      <c r="H96" s="122" t="n">
        <f aca="false">D96*G96</f>
        <v>0</v>
      </c>
      <c r="I96" s="122" t="n">
        <f aca="false">F96+H96</f>
        <v>0</v>
      </c>
      <c r="J96" s="122" t="n">
        <f aca="false">I96*(1+D7)</f>
        <v>0</v>
      </c>
    </row>
    <row r="97" customFormat="false" ht="11.25" hidden="false" customHeight="true" outlineLevel="0" collapsed="false">
      <c r="A97" s="157" t="s">
        <v>226</v>
      </c>
      <c r="B97" s="157"/>
      <c r="C97" s="140"/>
      <c r="D97" s="140"/>
      <c r="E97" s="141"/>
      <c r="F97" s="142" t="n">
        <f aca="false">F96</f>
        <v>0</v>
      </c>
      <c r="G97" s="141"/>
      <c r="H97" s="142" t="n">
        <f aca="false">H96</f>
        <v>0</v>
      </c>
      <c r="I97" s="142" t="n">
        <f aca="false">I96</f>
        <v>0</v>
      </c>
      <c r="J97" s="142" t="n">
        <f aca="false">J96</f>
        <v>0</v>
      </c>
    </row>
    <row r="98" customFormat="false" ht="11.25" hidden="false" customHeight="true" outlineLevel="0" collapsed="false">
      <c r="A98" s="138" t="n">
        <v>8</v>
      </c>
      <c r="B98" s="151" t="s">
        <v>227</v>
      </c>
      <c r="C98" s="140"/>
      <c r="D98" s="140"/>
      <c r="E98" s="141"/>
      <c r="F98" s="142"/>
      <c r="G98" s="141"/>
      <c r="H98" s="142"/>
      <c r="I98" s="142"/>
      <c r="J98" s="142"/>
    </row>
    <row r="99" customFormat="false" ht="11.25" hidden="false" customHeight="true" outlineLevel="0" collapsed="false">
      <c r="A99" s="158" t="n">
        <v>8.1</v>
      </c>
      <c r="B99" s="118" t="s">
        <v>228</v>
      </c>
      <c r="C99" s="119" t="s">
        <v>86</v>
      </c>
      <c r="D99" s="120" t="s">
        <v>229</v>
      </c>
      <c r="E99" s="121"/>
      <c r="F99" s="122" t="n">
        <f aca="false">D99*E99</f>
        <v>0</v>
      </c>
      <c r="G99" s="121"/>
      <c r="H99" s="122" t="n">
        <f aca="false">D99*G99</f>
        <v>0</v>
      </c>
      <c r="I99" s="122" t="n">
        <f aca="false">F99+H99</f>
        <v>0</v>
      </c>
      <c r="J99" s="122" t="n">
        <f aca="false">I99*(1+D7)</f>
        <v>0</v>
      </c>
    </row>
    <row r="100" customFormat="false" ht="11.25" hidden="false" customHeight="true" outlineLevel="0" collapsed="false">
      <c r="A100" s="158" t="n">
        <v>8.2</v>
      </c>
      <c r="B100" s="118" t="s">
        <v>230</v>
      </c>
      <c r="C100" s="119" t="s">
        <v>82</v>
      </c>
      <c r="D100" s="120" t="s">
        <v>83</v>
      </c>
      <c r="E100" s="121"/>
      <c r="F100" s="122" t="n">
        <f aca="false">D100*E100</f>
        <v>0</v>
      </c>
      <c r="G100" s="121"/>
      <c r="H100" s="122" t="n">
        <f aca="false">D100*G100</f>
        <v>0</v>
      </c>
      <c r="I100" s="122" t="n">
        <f aca="false">F100+H100</f>
        <v>0</v>
      </c>
      <c r="J100" s="122" t="n">
        <f aca="false">I100*(1+D7)</f>
        <v>0</v>
      </c>
    </row>
    <row r="101" customFormat="false" ht="28.5" hidden="false" customHeight="true" outlineLevel="0" collapsed="false">
      <c r="A101" s="159" t="n">
        <v>8.3</v>
      </c>
      <c r="B101" s="118" t="s">
        <v>231</v>
      </c>
      <c r="C101" s="131" t="s">
        <v>232</v>
      </c>
      <c r="D101" s="132" t="s">
        <v>96</v>
      </c>
      <c r="E101" s="121"/>
      <c r="F101" s="122" t="n">
        <f aca="false">D101*E101</f>
        <v>0</v>
      </c>
      <c r="G101" s="121"/>
      <c r="H101" s="122" t="n">
        <f aca="false">D101*G101</f>
        <v>0</v>
      </c>
      <c r="I101" s="122" t="n">
        <f aca="false">F101+H101</f>
        <v>0</v>
      </c>
      <c r="J101" s="122" t="n">
        <f aca="false">I101*(1+D7)</f>
        <v>0</v>
      </c>
    </row>
    <row r="102" customFormat="false" ht="11.25" hidden="false" customHeight="true" outlineLevel="0" collapsed="false">
      <c r="A102" s="157" t="s">
        <v>233</v>
      </c>
      <c r="B102" s="157"/>
      <c r="C102" s="140"/>
      <c r="D102" s="140"/>
      <c r="E102" s="141"/>
      <c r="F102" s="142" t="n">
        <f aca="false">F99+F100+F101</f>
        <v>0</v>
      </c>
      <c r="G102" s="141"/>
      <c r="H102" s="142" t="n">
        <f aca="false">H99+H100+H101</f>
        <v>0</v>
      </c>
      <c r="I102" s="142" t="n">
        <f aca="false">I99+I100+I101</f>
        <v>0</v>
      </c>
      <c r="J102" s="142" t="n">
        <f aca="false">J99+J100+J101</f>
        <v>0</v>
      </c>
    </row>
    <row r="103" customFormat="false" ht="11.25" hidden="false" customHeight="true" outlineLevel="0" collapsed="false">
      <c r="A103" s="138" t="n">
        <v>9</v>
      </c>
      <c r="B103" s="151" t="s">
        <v>234</v>
      </c>
      <c r="C103" s="140"/>
      <c r="D103" s="140"/>
      <c r="E103" s="141"/>
      <c r="F103" s="142"/>
      <c r="G103" s="141"/>
      <c r="H103" s="142"/>
      <c r="I103" s="142"/>
      <c r="J103" s="142"/>
    </row>
    <row r="104" customFormat="false" ht="11.25" hidden="false" customHeight="true" outlineLevel="0" collapsed="false">
      <c r="A104" s="158" t="n">
        <v>9.1</v>
      </c>
      <c r="B104" s="118" t="s">
        <v>235</v>
      </c>
      <c r="C104" s="119" t="s">
        <v>95</v>
      </c>
      <c r="D104" s="120" t="s">
        <v>96</v>
      </c>
      <c r="E104" s="121"/>
      <c r="F104" s="122" t="n">
        <f aca="false">D104*E104</f>
        <v>0</v>
      </c>
      <c r="G104" s="121"/>
      <c r="H104" s="122" t="n">
        <f aca="false">D104*G104</f>
        <v>0</v>
      </c>
      <c r="I104" s="122" t="n">
        <f aca="false">F104+H104</f>
        <v>0</v>
      </c>
      <c r="J104" s="122" t="n">
        <f aca="false">I104*(1+D7)</f>
        <v>0</v>
      </c>
    </row>
    <row r="105" customFormat="false" ht="11.25" hidden="false" customHeight="true" outlineLevel="0" collapsed="false">
      <c r="A105" s="158" t="n">
        <v>9.2</v>
      </c>
      <c r="B105" s="118" t="s">
        <v>236</v>
      </c>
      <c r="C105" s="119" t="s">
        <v>237</v>
      </c>
      <c r="D105" s="120" t="s">
        <v>238</v>
      </c>
      <c r="E105" s="121"/>
      <c r="F105" s="122" t="n">
        <f aca="false">D105*E105</f>
        <v>0</v>
      </c>
      <c r="G105" s="121"/>
      <c r="H105" s="122" t="n">
        <f aca="false">D105*G105</f>
        <v>0</v>
      </c>
      <c r="I105" s="122" t="n">
        <f aca="false">F105+H105</f>
        <v>0</v>
      </c>
      <c r="J105" s="122" t="n">
        <f aca="false">I105*(1+D7)</f>
        <v>0</v>
      </c>
    </row>
    <row r="106" customFormat="false" ht="12.8" hidden="false" customHeight="true" outlineLevel="0" collapsed="false">
      <c r="A106" s="157" t="s">
        <v>239</v>
      </c>
      <c r="B106" s="157"/>
      <c r="C106" s="140"/>
      <c r="D106" s="140"/>
      <c r="E106" s="141"/>
      <c r="F106" s="142" t="n">
        <f aca="false">F104+F105</f>
        <v>0</v>
      </c>
      <c r="G106" s="141"/>
      <c r="H106" s="142" t="n">
        <f aca="false">H104+H105</f>
        <v>0</v>
      </c>
      <c r="I106" s="142" t="n">
        <f aca="false">I104+I105</f>
        <v>0</v>
      </c>
      <c r="J106" s="142" t="n">
        <f aca="false">J104+J105</f>
        <v>0</v>
      </c>
    </row>
    <row r="107" customFormat="false" ht="12.8" hidden="false" customHeight="false" outlineLevel="0" collapsed="false">
      <c r="A107" s="160" t="s">
        <v>240</v>
      </c>
      <c r="B107" s="160"/>
      <c r="C107" s="161"/>
      <c r="D107" s="161"/>
      <c r="E107" s="162"/>
      <c r="F107" s="163" t="n">
        <f aca="false">F38+F45+F59+F64+F86+F94+F97+F102+F106</f>
        <v>0</v>
      </c>
      <c r="G107" s="162"/>
      <c r="H107" s="163" t="n">
        <f aca="false">H38+H45+H59+H64+H86+H94+H97+H102+H106</f>
        <v>0</v>
      </c>
      <c r="I107" s="163" t="n">
        <f aca="false">I38+I45+I59+I64+I86+I94+I97+I102+I106</f>
        <v>0</v>
      </c>
      <c r="J107" s="163" t="n">
        <f aca="false">J38+J45+J59+J64+J86+J94+J97+J102+J106</f>
        <v>0</v>
      </c>
    </row>
  </sheetData>
  <sheetProtection sheet="true" password="cc7f" objects="true" scenarios="true"/>
  <mergeCells count="32">
    <mergeCell ref="A1:J1"/>
    <mergeCell ref="A3:J3"/>
    <mergeCell ref="D5:J5"/>
    <mergeCell ref="B6:B9"/>
    <mergeCell ref="D6:J6"/>
    <mergeCell ref="D9:J9"/>
    <mergeCell ref="D10:J10"/>
    <mergeCell ref="D11:J11"/>
    <mergeCell ref="D12:J12"/>
    <mergeCell ref="E14:F14"/>
    <mergeCell ref="G14:H14"/>
    <mergeCell ref="A21:B21"/>
    <mergeCell ref="A26:B26"/>
    <mergeCell ref="A33:B33"/>
    <mergeCell ref="A37:B37"/>
    <mergeCell ref="A38:B38"/>
    <mergeCell ref="A44:B44"/>
    <mergeCell ref="A45:B45"/>
    <mergeCell ref="A51:B51"/>
    <mergeCell ref="A58:B58"/>
    <mergeCell ref="A59:B59"/>
    <mergeCell ref="A63:B63"/>
    <mergeCell ref="A64:B64"/>
    <mergeCell ref="A75:B75"/>
    <mergeCell ref="A81:B81"/>
    <mergeCell ref="A85:B85"/>
    <mergeCell ref="A86:B86"/>
    <mergeCell ref="A94:B94"/>
    <mergeCell ref="A97:B97"/>
    <mergeCell ref="A102:B102"/>
    <mergeCell ref="A106:B106"/>
    <mergeCell ref="A107:B107"/>
  </mergeCells>
  <printOptions headings="false" gridLines="false" gridLinesSet="true" horizontalCentered="true" verticalCentered="true"/>
  <pageMargins left="0.342361111111111" right="0.384722222222222" top="0.579861111111111" bottom="0.75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8" activeCellId="0" sqref="D18"/>
    </sheetView>
  </sheetViews>
  <sheetFormatPr defaultColWidth="12.8046875" defaultRowHeight="12.8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9.88"/>
    <col collapsed="false" customWidth="true" hidden="false" outlineLevel="0" max="3" min="3" style="1" width="35.39"/>
    <col collapsed="false" customWidth="true" hidden="false" outlineLevel="0" max="4" min="4" style="164" width="14.2"/>
    <col collapsed="false" customWidth="true" hidden="false" outlineLevel="0" max="5" min="5" style="164" width="13.12"/>
    <col collapsed="false" customWidth="true" hidden="false" outlineLevel="0" max="6" min="6" style="164" width="14.82"/>
    <col collapsed="false" customWidth="true" hidden="false" outlineLevel="0" max="7" min="7" style="164" width="14.4"/>
  </cols>
  <sheetData>
    <row r="1" customFormat="false" ht="23.45" hidden="false" customHeight="true" outlineLevel="0" collapsed="false">
      <c r="A1" s="165" t="s">
        <v>241</v>
      </c>
      <c r="B1" s="165"/>
      <c r="C1" s="165"/>
      <c r="D1" s="165"/>
      <c r="E1" s="165"/>
      <c r="F1" s="165"/>
    </row>
    <row r="2" customFormat="false" ht="12.8" hidden="false" customHeight="false" outlineLevel="0" collapsed="false">
      <c r="A2" s="166"/>
      <c r="B2" s="166"/>
      <c r="C2" s="166"/>
      <c r="D2" s="167"/>
      <c r="E2" s="167"/>
      <c r="F2" s="167"/>
    </row>
    <row r="3" customFormat="false" ht="23.45" hidden="false" customHeight="true" outlineLevel="0" collapsed="false">
      <c r="A3" s="166"/>
      <c r="B3" s="166"/>
      <c r="C3" s="168" t="s">
        <v>242</v>
      </c>
      <c r="D3" s="169" t="s">
        <v>243</v>
      </c>
      <c r="E3" s="169"/>
      <c r="F3" s="169"/>
    </row>
    <row r="4" customFormat="false" ht="12.8" hidden="false" customHeight="true" outlineLevel="0" collapsed="false">
      <c r="A4" s="170" t="s">
        <v>0</v>
      </c>
      <c r="B4" s="170"/>
      <c r="C4" s="168" t="s">
        <v>244</v>
      </c>
      <c r="D4" s="169" t="n">
        <f aca="false">BDi!E36</f>
        <v>0</v>
      </c>
      <c r="E4" s="171" t="s">
        <v>60</v>
      </c>
      <c r="F4" s="167" t="n">
        <f aca="false">'BDI diferencial'!E37</f>
        <v>0</v>
      </c>
    </row>
    <row r="5" customFormat="false" ht="12.8" hidden="false" customHeight="false" outlineLevel="0" collapsed="false">
      <c r="A5" s="170"/>
      <c r="B5" s="170"/>
      <c r="C5" s="168" t="s">
        <v>245</v>
      </c>
      <c r="D5" s="169" t="n">
        <v>64.73</v>
      </c>
      <c r="E5" s="167"/>
      <c r="F5" s="167"/>
    </row>
    <row r="6" customFormat="false" ht="23.45" hidden="false" customHeight="true" outlineLevel="0" collapsed="false">
      <c r="A6" s="170"/>
      <c r="B6" s="170"/>
      <c r="C6" s="168" t="s">
        <v>246</v>
      </c>
      <c r="D6" s="169" t="s">
        <v>247</v>
      </c>
      <c r="E6" s="169"/>
      <c r="F6" s="169"/>
    </row>
    <row r="7" customFormat="false" ht="12.8" hidden="false" customHeight="false" outlineLevel="0" collapsed="false">
      <c r="A7" s="170"/>
      <c r="B7" s="170"/>
      <c r="C7" s="172" t="s">
        <v>63</v>
      </c>
      <c r="D7" s="173" t="n">
        <f aca="false">Declaração!B24</f>
        <v>0</v>
      </c>
      <c r="E7" s="173"/>
      <c r="F7" s="173"/>
    </row>
    <row r="8" customFormat="false" ht="12.8" hidden="false" customHeight="false" outlineLevel="0" collapsed="false">
      <c r="A8" s="166"/>
      <c r="B8" s="166"/>
      <c r="C8" s="172" t="s">
        <v>11</v>
      </c>
      <c r="D8" s="173" t="n">
        <f aca="false">Declaração!B25</f>
        <v>0</v>
      </c>
      <c r="E8" s="173"/>
      <c r="F8" s="173"/>
    </row>
    <row r="9" customFormat="false" ht="12.8" hidden="false" customHeight="false" outlineLevel="0" collapsed="false">
      <c r="A9" s="166"/>
      <c r="B9" s="166"/>
      <c r="C9" s="172" t="s">
        <v>64</v>
      </c>
      <c r="D9" s="173" t="n">
        <f aca="false">Declaração!B27</f>
        <v>0</v>
      </c>
      <c r="E9" s="173"/>
      <c r="F9" s="173"/>
    </row>
    <row r="10" customFormat="false" ht="12.8" hidden="false" customHeight="false" outlineLevel="0" collapsed="false">
      <c r="A10" s="166"/>
      <c r="B10" s="166"/>
      <c r="C10" s="172" t="s">
        <v>65</v>
      </c>
      <c r="D10" s="173" t="n">
        <f aca="false">Declaração!B26</f>
        <v>0</v>
      </c>
      <c r="E10" s="173"/>
      <c r="F10" s="173"/>
    </row>
    <row r="11" customFormat="false" ht="12.8" hidden="false" customHeight="false" outlineLevel="0" collapsed="false">
      <c r="A11" s="166"/>
      <c r="B11" s="166"/>
      <c r="C11" s="168" t="s">
        <v>248</v>
      </c>
      <c r="D11" s="169"/>
      <c r="E11" s="167"/>
      <c r="F11" s="169" t="s">
        <v>249</v>
      </c>
    </row>
    <row r="12" customFormat="false" ht="23.45" hidden="false" customHeight="false" outlineLevel="0" collapsed="false">
      <c r="A12" s="166"/>
      <c r="B12" s="166"/>
      <c r="C12" s="174"/>
      <c r="D12" s="169"/>
      <c r="E12" s="167"/>
      <c r="F12" s="169" t="s">
        <v>250</v>
      </c>
    </row>
    <row r="13" customFormat="false" ht="12.8" hidden="false" customHeight="false" outlineLevel="0" collapsed="false">
      <c r="A13" s="166"/>
      <c r="B13" s="166"/>
      <c r="C13" s="166"/>
      <c r="D13" s="167"/>
      <c r="E13" s="167"/>
      <c r="F13" s="167"/>
    </row>
    <row r="14" customFormat="false" ht="12.8" hidden="false" customHeight="true" outlineLevel="0" collapsed="false">
      <c r="A14" s="175" t="s">
        <v>66</v>
      </c>
      <c r="B14" s="175" t="s">
        <v>67</v>
      </c>
      <c r="C14" s="175"/>
      <c r="D14" s="176" t="s">
        <v>251</v>
      </c>
      <c r="E14" s="176"/>
      <c r="F14" s="176" t="s">
        <v>72</v>
      </c>
    </row>
    <row r="15" customFormat="false" ht="12.8" hidden="false" customHeight="false" outlineLevel="0" collapsed="false">
      <c r="A15" s="175"/>
      <c r="B15" s="175"/>
      <c r="C15" s="175"/>
      <c r="D15" s="176" t="s">
        <v>252</v>
      </c>
      <c r="E15" s="176" t="s">
        <v>253</v>
      </c>
      <c r="F15" s="176"/>
      <c r="G15" s="177" t="s">
        <v>54</v>
      </c>
    </row>
    <row r="16" customFormat="false" ht="12.8" hidden="false" customHeight="true" outlineLevel="0" collapsed="false">
      <c r="A16" s="178" t="n">
        <v>1</v>
      </c>
      <c r="B16" s="178" t="s">
        <v>77</v>
      </c>
      <c r="C16" s="178"/>
      <c r="D16" s="179" t="e">
        <f aca="false">((D18*G19)+(D20*G21)+(D22*G23)+(D24*G25))/G17</f>
        <v>#DIV/0!</v>
      </c>
      <c r="E16" s="179" t="e">
        <f aca="false">((E18*G19)+(E20*G21)+(E22*G23)+(E24*G25))/G17</f>
        <v>#DIV/0!</v>
      </c>
      <c r="F16" s="179" t="e">
        <f aca="false">F17/G61</f>
        <v>#DIV/0!</v>
      </c>
    </row>
    <row r="17" customFormat="false" ht="12.8" hidden="false" customHeight="false" outlineLevel="0" collapsed="false">
      <c r="A17" s="178"/>
      <c r="B17" s="178"/>
      <c r="C17" s="178"/>
      <c r="D17" s="169" t="n">
        <f aca="false">SUM(D19+D21+D23+D25)</f>
        <v>0</v>
      </c>
      <c r="E17" s="169" t="n">
        <f aca="false">SUM(E19+E21+E23+E25)</f>
        <v>0</v>
      </c>
      <c r="F17" s="180" t="n">
        <f aca="false">D17+E17</f>
        <v>0</v>
      </c>
      <c r="G17" s="164" t="n">
        <f aca="false">'orçamento de referencia '!J38</f>
        <v>0</v>
      </c>
    </row>
    <row r="18" customFormat="false" ht="12.8" hidden="false" customHeight="true" outlineLevel="0" collapsed="false">
      <c r="A18" s="178"/>
      <c r="B18" s="174" t="s">
        <v>78</v>
      </c>
      <c r="C18" s="174" t="s">
        <v>254</v>
      </c>
      <c r="D18" s="181"/>
      <c r="E18" s="182"/>
      <c r="F18" s="180"/>
    </row>
    <row r="19" customFormat="false" ht="12.8" hidden="false" customHeight="false" outlineLevel="0" collapsed="false">
      <c r="A19" s="178"/>
      <c r="B19" s="174"/>
      <c r="C19" s="174"/>
      <c r="D19" s="169" t="n">
        <f aca="false">D18*G19</f>
        <v>0</v>
      </c>
      <c r="E19" s="167" t="n">
        <f aca="false">E18*G19</f>
        <v>0</v>
      </c>
      <c r="F19" s="180"/>
      <c r="G19" s="164" t="n">
        <f aca="false">'orçamento de referencia '!J21</f>
        <v>0</v>
      </c>
    </row>
    <row r="20" customFormat="false" ht="12.8" hidden="false" customHeight="true" outlineLevel="0" collapsed="false">
      <c r="A20" s="178"/>
      <c r="B20" s="174" t="s">
        <v>255</v>
      </c>
      <c r="C20" s="174" t="s">
        <v>256</v>
      </c>
      <c r="D20" s="181"/>
      <c r="E20" s="181"/>
      <c r="F20" s="180"/>
    </row>
    <row r="21" customFormat="false" ht="12.8" hidden="false" customHeight="false" outlineLevel="0" collapsed="false">
      <c r="A21" s="178"/>
      <c r="B21" s="174"/>
      <c r="C21" s="174"/>
      <c r="D21" s="169" t="n">
        <f aca="false">G21*D20</f>
        <v>0</v>
      </c>
      <c r="E21" s="169" t="n">
        <f aca="false">G21*E20</f>
        <v>0</v>
      </c>
      <c r="F21" s="180"/>
      <c r="G21" s="164" t="n">
        <f aca="false">'orçamento de referencia '!J26</f>
        <v>0</v>
      </c>
    </row>
    <row r="22" customFormat="false" ht="12.8" hidden="false" customHeight="true" outlineLevel="0" collapsed="false">
      <c r="A22" s="178"/>
      <c r="B22" s="174" t="s">
        <v>257</v>
      </c>
      <c r="C22" s="174" t="s">
        <v>258</v>
      </c>
      <c r="D22" s="181"/>
      <c r="E22" s="182"/>
      <c r="F22" s="180"/>
    </row>
    <row r="23" customFormat="false" ht="12.8" hidden="false" customHeight="false" outlineLevel="0" collapsed="false">
      <c r="A23" s="178"/>
      <c r="B23" s="174"/>
      <c r="C23" s="174"/>
      <c r="D23" s="169" t="n">
        <f aca="false">G23*D22</f>
        <v>0</v>
      </c>
      <c r="E23" s="167" t="n">
        <f aca="false">G23*E22</f>
        <v>0</v>
      </c>
      <c r="F23" s="180"/>
      <c r="G23" s="164" t="n">
        <f aca="false">'orçamento de referencia '!J33</f>
        <v>0</v>
      </c>
    </row>
    <row r="24" customFormat="false" ht="12.8" hidden="false" customHeight="true" outlineLevel="0" collapsed="false">
      <c r="A24" s="178"/>
      <c r="B24" s="174" t="s">
        <v>259</v>
      </c>
      <c r="C24" s="174" t="s">
        <v>260</v>
      </c>
      <c r="D24" s="181"/>
      <c r="E24" s="182"/>
      <c r="F24" s="180"/>
    </row>
    <row r="25" customFormat="false" ht="12.8" hidden="false" customHeight="false" outlineLevel="0" collapsed="false">
      <c r="A25" s="178"/>
      <c r="B25" s="174"/>
      <c r="C25" s="174"/>
      <c r="D25" s="169" t="n">
        <f aca="false">G25*D24</f>
        <v>0</v>
      </c>
      <c r="E25" s="167" t="n">
        <f aca="false">G25*E24</f>
        <v>0</v>
      </c>
      <c r="F25" s="180"/>
      <c r="G25" s="164" t="n">
        <f aca="false">'orçamento de referencia '!J37</f>
        <v>0</v>
      </c>
    </row>
    <row r="26" customFormat="false" ht="12.8" hidden="false" customHeight="true" outlineLevel="0" collapsed="false">
      <c r="A26" s="178" t="n">
        <v>2</v>
      </c>
      <c r="B26" s="178" t="s">
        <v>261</v>
      </c>
      <c r="C26" s="178"/>
      <c r="D26" s="179" t="n">
        <f aca="false">D28</f>
        <v>0</v>
      </c>
      <c r="E26" s="179" t="n">
        <f aca="false">E28</f>
        <v>0</v>
      </c>
      <c r="F26" s="179" t="e">
        <f aca="false">F27/G61</f>
        <v>#DIV/0!</v>
      </c>
    </row>
    <row r="27" customFormat="false" ht="12.8" hidden="false" customHeight="false" outlineLevel="0" collapsed="false">
      <c r="A27" s="178"/>
      <c r="B27" s="178"/>
      <c r="C27" s="178"/>
      <c r="D27" s="169" t="n">
        <f aca="false">D29</f>
        <v>0</v>
      </c>
      <c r="E27" s="169" t="n">
        <f aca="false">E29</f>
        <v>0</v>
      </c>
      <c r="F27" s="169" t="n">
        <f aca="false">D27+E27</f>
        <v>0</v>
      </c>
      <c r="G27" s="164" t="n">
        <f aca="false">'orçamento de referencia '!J45</f>
        <v>0</v>
      </c>
    </row>
    <row r="28" customFormat="false" ht="12.8" hidden="false" customHeight="true" outlineLevel="0" collapsed="false">
      <c r="A28" s="178"/>
      <c r="B28" s="174" t="s">
        <v>262</v>
      </c>
      <c r="C28" s="174" t="s">
        <v>263</v>
      </c>
      <c r="D28" s="181"/>
      <c r="E28" s="182"/>
      <c r="F28" s="169"/>
    </row>
    <row r="29" customFormat="false" ht="12.8" hidden="false" customHeight="false" outlineLevel="0" collapsed="false">
      <c r="A29" s="178"/>
      <c r="B29" s="174"/>
      <c r="C29" s="174"/>
      <c r="D29" s="169" t="n">
        <f aca="false">G29*D28</f>
        <v>0</v>
      </c>
      <c r="E29" s="167" t="n">
        <f aca="false">G29*E28</f>
        <v>0</v>
      </c>
      <c r="F29" s="169"/>
      <c r="G29" s="164" t="n">
        <f aca="false">'orçamento de referencia '!J44</f>
        <v>0</v>
      </c>
    </row>
    <row r="30" customFormat="false" ht="12.8" hidden="false" customHeight="true" outlineLevel="0" collapsed="false">
      <c r="A30" s="178" t="n">
        <v>3</v>
      </c>
      <c r="B30" s="178" t="s">
        <v>264</v>
      </c>
      <c r="C30" s="178"/>
      <c r="D30" s="179" t="e">
        <f aca="false">((D32*G33)+(D34*G35))/(G31)</f>
        <v>#DIV/0!</v>
      </c>
      <c r="E30" s="179" t="e">
        <f aca="false">((E32*G33)+(E34*G35))/G31</f>
        <v>#DIV/0!</v>
      </c>
      <c r="F30" s="179" t="e">
        <f aca="false">F31/G61</f>
        <v>#DIV/0!</v>
      </c>
    </row>
    <row r="31" customFormat="false" ht="12.8" hidden="false" customHeight="false" outlineLevel="0" collapsed="false">
      <c r="A31" s="178"/>
      <c r="B31" s="178"/>
      <c r="C31" s="178"/>
      <c r="D31" s="169" t="n">
        <f aca="false">D33+D35</f>
        <v>0</v>
      </c>
      <c r="E31" s="169" t="n">
        <f aca="false">E33+E35</f>
        <v>0</v>
      </c>
      <c r="F31" s="180" t="n">
        <f aca="false">D31+E31</f>
        <v>0</v>
      </c>
      <c r="G31" s="164" t="n">
        <f aca="false">'orçamento de referencia '!J59</f>
        <v>0</v>
      </c>
    </row>
    <row r="32" customFormat="false" ht="12.8" hidden="false" customHeight="true" outlineLevel="0" collapsed="false">
      <c r="A32" s="178"/>
      <c r="B32" s="174" t="s">
        <v>265</v>
      </c>
      <c r="C32" s="174" t="s">
        <v>266</v>
      </c>
      <c r="D32" s="181"/>
      <c r="E32" s="182"/>
      <c r="F32" s="180"/>
    </row>
    <row r="33" customFormat="false" ht="12.8" hidden="false" customHeight="false" outlineLevel="0" collapsed="false">
      <c r="A33" s="178"/>
      <c r="B33" s="174"/>
      <c r="C33" s="174"/>
      <c r="D33" s="169" t="n">
        <f aca="false">G33*D32</f>
        <v>0</v>
      </c>
      <c r="E33" s="167" t="n">
        <f aca="false">G33*E32</f>
        <v>0</v>
      </c>
      <c r="F33" s="180"/>
      <c r="G33" s="164" t="n">
        <f aca="false">'orçamento de referencia '!J51</f>
        <v>0</v>
      </c>
    </row>
    <row r="34" customFormat="false" ht="12.8" hidden="false" customHeight="true" outlineLevel="0" collapsed="false">
      <c r="A34" s="178"/>
      <c r="B34" s="174" t="s">
        <v>267</v>
      </c>
      <c r="C34" s="174" t="s">
        <v>149</v>
      </c>
      <c r="D34" s="182"/>
      <c r="E34" s="181"/>
      <c r="F34" s="180"/>
    </row>
    <row r="35" customFormat="false" ht="12.8" hidden="false" customHeight="false" outlineLevel="0" collapsed="false">
      <c r="A35" s="178"/>
      <c r="B35" s="174"/>
      <c r="C35" s="174"/>
      <c r="D35" s="167" t="n">
        <f aca="false">G35*D34</f>
        <v>0</v>
      </c>
      <c r="E35" s="169" t="n">
        <f aca="false">G35*E34</f>
        <v>0</v>
      </c>
      <c r="F35" s="180"/>
      <c r="G35" s="164" t="n">
        <f aca="false">'orçamento de referencia '!J58</f>
        <v>0</v>
      </c>
    </row>
    <row r="36" customFormat="false" ht="12.8" hidden="false" customHeight="true" outlineLevel="0" collapsed="false">
      <c r="A36" s="178" t="n">
        <v>4</v>
      </c>
      <c r="B36" s="178" t="s">
        <v>268</v>
      </c>
      <c r="C36" s="178"/>
      <c r="D36" s="181"/>
      <c r="E36" s="181"/>
      <c r="F36" s="179" t="e">
        <f aca="false">F37/G61</f>
        <v>#DIV/0!</v>
      </c>
    </row>
    <row r="37" customFormat="false" ht="12.8" hidden="false" customHeight="false" outlineLevel="0" collapsed="false">
      <c r="A37" s="178"/>
      <c r="B37" s="178"/>
      <c r="C37" s="178"/>
      <c r="D37" s="169" t="n">
        <f aca="false">G37*D36</f>
        <v>0</v>
      </c>
      <c r="E37" s="169" t="n">
        <f aca="false">G37*E36</f>
        <v>0</v>
      </c>
      <c r="F37" s="169" t="n">
        <f aca="false">D37+E37</f>
        <v>0</v>
      </c>
      <c r="G37" s="164" t="n">
        <f aca="false">'orçamento de referencia '!J64</f>
        <v>0</v>
      </c>
    </row>
    <row r="38" customFormat="false" ht="12.8" hidden="false" customHeight="true" outlineLevel="0" collapsed="false">
      <c r="A38" s="178" t="n">
        <v>5</v>
      </c>
      <c r="B38" s="178" t="s">
        <v>171</v>
      </c>
      <c r="C38" s="178"/>
      <c r="D38" s="179" t="e">
        <f aca="false">((D40*G41)+(D42*G43)+(D44*G45))/G39</f>
        <v>#DIV/0!</v>
      </c>
      <c r="E38" s="179" t="e">
        <f aca="false">((E40*G41)+(E42*G43)+(E44*G45))/G39</f>
        <v>#DIV/0!</v>
      </c>
      <c r="F38" s="179" t="e">
        <f aca="false">F39/G61</f>
        <v>#DIV/0!</v>
      </c>
    </row>
    <row r="39" customFormat="false" ht="12.8" hidden="false" customHeight="false" outlineLevel="0" collapsed="false">
      <c r="A39" s="178"/>
      <c r="B39" s="178"/>
      <c r="C39" s="178"/>
      <c r="D39" s="169" t="n">
        <f aca="false">D41+D43+D45</f>
        <v>0</v>
      </c>
      <c r="E39" s="169" t="n">
        <f aca="false">E41+E43+E45</f>
        <v>0</v>
      </c>
      <c r="F39" s="180" t="n">
        <f aca="false">D39+E39</f>
        <v>0</v>
      </c>
      <c r="G39" s="164" t="n">
        <f aca="false">'orçamento de referencia '!J86</f>
        <v>0</v>
      </c>
    </row>
    <row r="40" customFormat="false" ht="12.8" hidden="false" customHeight="true" outlineLevel="0" collapsed="false">
      <c r="A40" s="178"/>
      <c r="B40" s="174" t="s">
        <v>269</v>
      </c>
      <c r="C40" s="174" t="s">
        <v>270</v>
      </c>
      <c r="D40" s="181"/>
      <c r="E40" s="181"/>
      <c r="F40" s="180"/>
    </row>
    <row r="41" customFormat="false" ht="12.8" hidden="false" customHeight="false" outlineLevel="0" collapsed="false">
      <c r="A41" s="178"/>
      <c r="B41" s="174"/>
      <c r="C41" s="174"/>
      <c r="D41" s="169" t="n">
        <f aca="false">G41*D40</f>
        <v>0</v>
      </c>
      <c r="E41" s="169" t="n">
        <f aca="false">G41*E40</f>
        <v>0</v>
      </c>
      <c r="F41" s="180"/>
      <c r="G41" s="164" t="n">
        <f aca="false">'orçamento de referencia '!J75</f>
        <v>0</v>
      </c>
    </row>
    <row r="42" customFormat="false" ht="12.8" hidden="false" customHeight="true" outlineLevel="0" collapsed="false">
      <c r="A42" s="178"/>
      <c r="B42" s="174" t="s">
        <v>271</v>
      </c>
      <c r="C42" s="174" t="s">
        <v>272</v>
      </c>
      <c r="D42" s="182"/>
      <c r="E42" s="181"/>
      <c r="F42" s="180"/>
    </row>
    <row r="43" customFormat="false" ht="12.8" hidden="false" customHeight="false" outlineLevel="0" collapsed="false">
      <c r="A43" s="178"/>
      <c r="B43" s="174"/>
      <c r="C43" s="174"/>
      <c r="D43" s="167" t="n">
        <f aca="false">G43*D42</f>
        <v>0</v>
      </c>
      <c r="E43" s="169" t="n">
        <f aca="false">G43*E42</f>
        <v>0</v>
      </c>
      <c r="F43" s="180"/>
      <c r="G43" s="164" t="n">
        <f aca="false">'orçamento de referencia '!J81</f>
        <v>0</v>
      </c>
    </row>
    <row r="44" customFormat="false" ht="12.8" hidden="false" customHeight="true" outlineLevel="0" collapsed="false">
      <c r="A44" s="178"/>
      <c r="B44" s="174" t="s">
        <v>273</v>
      </c>
      <c r="C44" s="174" t="s">
        <v>208</v>
      </c>
      <c r="D44" s="182"/>
      <c r="E44" s="181"/>
      <c r="F44" s="180"/>
    </row>
    <row r="45" customFormat="false" ht="12.8" hidden="false" customHeight="false" outlineLevel="0" collapsed="false">
      <c r="A45" s="178"/>
      <c r="B45" s="174"/>
      <c r="C45" s="174"/>
      <c r="D45" s="167" t="n">
        <f aca="false">G45*D44</f>
        <v>0</v>
      </c>
      <c r="E45" s="169" t="n">
        <f aca="false">G45*E44</f>
        <v>0</v>
      </c>
      <c r="F45" s="180"/>
      <c r="G45" s="164" t="n">
        <f aca="false">'orçamento de referencia '!J85</f>
        <v>0</v>
      </c>
    </row>
    <row r="46" customFormat="false" ht="12.8" hidden="false" customHeight="true" outlineLevel="0" collapsed="false">
      <c r="A46" s="178" t="n">
        <v>6</v>
      </c>
      <c r="B46" s="178" t="s">
        <v>274</v>
      </c>
      <c r="C46" s="178"/>
      <c r="D46" s="181"/>
      <c r="E46" s="181"/>
      <c r="F46" s="179" t="e">
        <f aca="false">F47/G61</f>
        <v>#DIV/0!</v>
      </c>
    </row>
    <row r="47" customFormat="false" ht="12.8" hidden="false" customHeight="false" outlineLevel="0" collapsed="false">
      <c r="A47" s="178"/>
      <c r="B47" s="178"/>
      <c r="C47" s="178"/>
      <c r="D47" s="169" t="n">
        <f aca="false">G47*D46</f>
        <v>0</v>
      </c>
      <c r="E47" s="169" t="n">
        <f aca="false">G47*E46</f>
        <v>0</v>
      </c>
      <c r="F47" s="169" t="n">
        <f aca="false">D47+E47</f>
        <v>0</v>
      </c>
      <c r="G47" s="164" t="n">
        <f aca="false">'orçamento de referencia '!J94</f>
        <v>0</v>
      </c>
    </row>
    <row r="48" customFormat="false" ht="12.8" hidden="false" customHeight="true" outlineLevel="0" collapsed="false">
      <c r="A48" s="178" t="n">
        <v>7</v>
      </c>
      <c r="B48" s="178" t="s">
        <v>224</v>
      </c>
      <c r="C48" s="178"/>
      <c r="D48" s="181"/>
      <c r="E48" s="181"/>
      <c r="F48" s="179" t="e">
        <f aca="false">F49/G61</f>
        <v>#DIV/0!</v>
      </c>
    </row>
    <row r="49" customFormat="false" ht="12.8" hidden="false" customHeight="false" outlineLevel="0" collapsed="false">
      <c r="A49" s="178"/>
      <c r="B49" s="178"/>
      <c r="C49" s="178"/>
      <c r="D49" s="169" t="n">
        <f aca="false">G49*D48</f>
        <v>0</v>
      </c>
      <c r="E49" s="169" t="n">
        <f aca="false">G49*E48</f>
        <v>0</v>
      </c>
      <c r="F49" s="169" t="n">
        <f aca="false">D49+E49</f>
        <v>0</v>
      </c>
      <c r="G49" s="164" t="n">
        <f aca="false">'orçamento de referencia '!J97</f>
        <v>0</v>
      </c>
    </row>
    <row r="50" customFormat="false" ht="12.8" hidden="false" customHeight="true" outlineLevel="0" collapsed="false">
      <c r="A50" s="178" t="n">
        <v>8</v>
      </c>
      <c r="B50" s="178" t="s">
        <v>227</v>
      </c>
      <c r="C50" s="178"/>
      <c r="D50" s="179" t="e">
        <f aca="false">((D52*G53)+(D54*G55)+(D56*G57))/G51</f>
        <v>#DIV/0!</v>
      </c>
      <c r="E50" s="179" t="e">
        <f aca="false">((E52*G53)+(E54*G55)+(E56*G57))/G51</f>
        <v>#DIV/0!</v>
      </c>
      <c r="F50" s="179" t="e">
        <f aca="false">F51/G61</f>
        <v>#DIV/0!</v>
      </c>
    </row>
    <row r="51" customFormat="false" ht="12.8" hidden="false" customHeight="false" outlineLevel="0" collapsed="false">
      <c r="A51" s="178"/>
      <c r="B51" s="178"/>
      <c r="C51" s="178"/>
      <c r="D51" s="169" t="n">
        <f aca="false">D53+D55+D57</f>
        <v>0</v>
      </c>
      <c r="E51" s="169" t="n">
        <f aca="false">E53+E55+E57</f>
        <v>0</v>
      </c>
      <c r="F51" s="183" t="n">
        <f aca="false">D51+E51</f>
        <v>0</v>
      </c>
      <c r="G51" s="164" t="n">
        <f aca="false">'orçamento de referencia '!J102</f>
        <v>0</v>
      </c>
    </row>
    <row r="52" customFormat="false" ht="12.8" hidden="false" customHeight="true" outlineLevel="0" collapsed="false">
      <c r="A52" s="178"/>
      <c r="B52" s="174" t="s">
        <v>275</v>
      </c>
      <c r="C52" s="174" t="s">
        <v>276</v>
      </c>
      <c r="D52" s="182"/>
      <c r="E52" s="181"/>
      <c r="F52" s="183"/>
    </row>
    <row r="53" customFormat="false" ht="12.8" hidden="false" customHeight="false" outlineLevel="0" collapsed="false">
      <c r="A53" s="178"/>
      <c r="B53" s="174"/>
      <c r="C53" s="174"/>
      <c r="D53" s="167" t="n">
        <f aca="false">G53*D52</f>
        <v>0</v>
      </c>
      <c r="E53" s="169" t="n">
        <f aca="false">G53*E52</f>
        <v>0</v>
      </c>
      <c r="F53" s="183"/>
      <c r="G53" s="164" t="n">
        <f aca="false">'orçamento de referencia '!J99</f>
        <v>0</v>
      </c>
    </row>
    <row r="54" customFormat="false" ht="12.8" hidden="false" customHeight="true" outlineLevel="0" collapsed="false">
      <c r="A54" s="178"/>
      <c r="B54" s="174" t="s">
        <v>277</v>
      </c>
      <c r="C54" s="174" t="s">
        <v>278</v>
      </c>
      <c r="D54" s="182"/>
      <c r="E54" s="181"/>
      <c r="F54" s="183"/>
    </row>
    <row r="55" customFormat="false" ht="12.8" hidden="false" customHeight="false" outlineLevel="0" collapsed="false">
      <c r="A55" s="178"/>
      <c r="B55" s="174"/>
      <c r="C55" s="174"/>
      <c r="D55" s="167" t="n">
        <f aca="false">G55*D54</f>
        <v>0</v>
      </c>
      <c r="E55" s="169" t="n">
        <f aca="false">G55*E54</f>
        <v>0</v>
      </c>
      <c r="F55" s="183"/>
      <c r="G55" s="164" t="n">
        <f aca="false">'orçamento de referencia '!J100</f>
        <v>0</v>
      </c>
    </row>
    <row r="56" customFormat="false" ht="12.8" hidden="false" customHeight="true" outlineLevel="0" collapsed="false">
      <c r="A56" s="178"/>
      <c r="B56" s="174" t="s">
        <v>279</v>
      </c>
      <c r="C56" s="174" t="s">
        <v>280</v>
      </c>
      <c r="D56" s="181"/>
      <c r="E56" s="181"/>
      <c r="F56" s="183"/>
    </row>
    <row r="57" customFormat="false" ht="12.8" hidden="false" customHeight="false" outlineLevel="0" collapsed="false">
      <c r="A57" s="178"/>
      <c r="B57" s="174"/>
      <c r="C57" s="174"/>
      <c r="D57" s="169" t="n">
        <f aca="false">G57*D56</f>
        <v>0</v>
      </c>
      <c r="E57" s="169" t="n">
        <f aca="false">G57*E56</f>
        <v>0</v>
      </c>
      <c r="F57" s="183"/>
      <c r="G57" s="164" t="n">
        <f aca="false">'orçamento de referencia '!J101</f>
        <v>0</v>
      </c>
    </row>
    <row r="58" customFormat="false" ht="12.8" hidden="false" customHeight="true" outlineLevel="0" collapsed="false">
      <c r="A58" s="178" t="n">
        <v>9</v>
      </c>
      <c r="B58" s="178" t="s">
        <v>234</v>
      </c>
      <c r="C58" s="178"/>
      <c r="D58" s="181"/>
      <c r="E58" s="181"/>
      <c r="F58" s="179" t="e">
        <f aca="false">F59/G61</f>
        <v>#DIV/0!</v>
      </c>
    </row>
    <row r="59" customFormat="false" ht="12.8" hidden="false" customHeight="false" outlineLevel="0" collapsed="false">
      <c r="A59" s="178"/>
      <c r="B59" s="178"/>
      <c r="C59" s="178"/>
      <c r="D59" s="169" t="n">
        <f aca="false">D58*G59</f>
        <v>0</v>
      </c>
      <c r="E59" s="169" t="n">
        <f aca="false">E58*G59</f>
        <v>0</v>
      </c>
      <c r="F59" s="169" t="n">
        <f aca="false">D59+E59</f>
        <v>0</v>
      </c>
      <c r="G59" s="164" t="n">
        <f aca="false">'orçamento de referencia '!J106</f>
        <v>0</v>
      </c>
    </row>
    <row r="60" customFormat="false" ht="12.8" hidden="false" customHeight="true" outlineLevel="0" collapsed="false">
      <c r="A60" s="175" t="s">
        <v>240</v>
      </c>
      <c r="B60" s="175"/>
      <c r="C60" s="175"/>
      <c r="D60" s="184" t="n">
        <f aca="false">D58</f>
        <v>0</v>
      </c>
      <c r="E60" s="184" t="n">
        <f aca="false">E58</f>
        <v>0</v>
      </c>
      <c r="F60" s="184" t="e">
        <f aca="false">F61/G61</f>
        <v>#DIV/0!</v>
      </c>
    </row>
    <row r="61" customFormat="false" ht="12.8" hidden="false" customHeight="false" outlineLevel="0" collapsed="false">
      <c r="A61" s="175"/>
      <c r="B61" s="175"/>
      <c r="C61" s="175"/>
      <c r="D61" s="176" t="n">
        <f aca="false">SUM(D17+D27+D31+D37+D39+D47+D49+D51+D59)</f>
        <v>0</v>
      </c>
      <c r="E61" s="176" t="n">
        <f aca="false">E17+E27+E31+E37+E39+E47+E49+E51+E59</f>
        <v>0</v>
      </c>
      <c r="F61" s="176" t="n">
        <f aca="false">D61+E61</f>
        <v>0</v>
      </c>
      <c r="G61" s="164" t="n">
        <f aca="false">'orçamento de referencia '!J107</f>
        <v>0</v>
      </c>
    </row>
    <row r="62" customFormat="false" ht="12.8" hidden="false" customHeight="true" outlineLevel="0" collapsed="false">
      <c r="A62" s="185" t="s">
        <v>281</v>
      </c>
      <c r="B62" s="185"/>
      <c r="C62" s="185"/>
      <c r="D62" s="185"/>
      <c r="E62" s="185"/>
      <c r="F62" s="185"/>
    </row>
  </sheetData>
  <sheetProtection sheet="true" password="cc7f" objects="true" scenarios="true"/>
  <mergeCells count="63">
    <mergeCell ref="A1:F1"/>
    <mergeCell ref="D3:F3"/>
    <mergeCell ref="A4:B7"/>
    <mergeCell ref="D6:F6"/>
    <mergeCell ref="D7:F7"/>
    <mergeCell ref="D8:F8"/>
    <mergeCell ref="D9:F9"/>
    <mergeCell ref="D10:F10"/>
    <mergeCell ref="A14:A15"/>
    <mergeCell ref="B14:C15"/>
    <mergeCell ref="D14:E14"/>
    <mergeCell ref="F14:F15"/>
    <mergeCell ref="A16:A25"/>
    <mergeCell ref="B16:C17"/>
    <mergeCell ref="F17:F25"/>
    <mergeCell ref="B18:B19"/>
    <mergeCell ref="C18:C19"/>
    <mergeCell ref="B20:B21"/>
    <mergeCell ref="C20:C21"/>
    <mergeCell ref="B22:B23"/>
    <mergeCell ref="C22:C23"/>
    <mergeCell ref="B24:B25"/>
    <mergeCell ref="C24:C25"/>
    <mergeCell ref="A26:A29"/>
    <mergeCell ref="B26:C27"/>
    <mergeCell ref="F27:F29"/>
    <mergeCell ref="B28:B29"/>
    <mergeCell ref="C28:C29"/>
    <mergeCell ref="A30:A35"/>
    <mergeCell ref="B30:C31"/>
    <mergeCell ref="F31:F35"/>
    <mergeCell ref="B32:B33"/>
    <mergeCell ref="C32:C33"/>
    <mergeCell ref="B34:B35"/>
    <mergeCell ref="C34:C35"/>
    <mergeCell ref="A36:A37"/>
    <mergeCell ref="B36:C37"/>
    <mergeCell ref="A38:A45"/>
    <mergeCell ref="B38:C39"/>
    <mergeCell ref="F39:F45"/>
    <mergeCell ref="B40:B41"/>
    <mergeCell ref="C40:C41"/>
    <mergeCell ref="B42:B43"/>
    <mergeCell ref="C42:C43"/>
    <mergeCell ref="B44:B45"/>
    <mergeCell ref="C44:C45"/>
    <mergeCell ref="A46:A47"/>
    <mergeCell ref="B46:C47"/>
    <mergeCell ref="A48:A49"/>
    <mergeCell ref="B48:C49"/>
    <mergeCell ref="A50:A57"/>
    <mergeCell ref="B50:C51"/>
    <mergeCell ref="F51:F57"/>
    <mergeCell ref="B52:B53"/>
    <mergeCell ref="C52:C53"/>
    <mergeCell ref="B54:B55"/>
    <mergeCell ref="C54:C55"/>
    <mergeCell ref="B56:B57"/>
    <mergeCell ref="C56:C57"/>
    <mergeCell ref="A58:A59"/>
    <mergeCell ref="B58:C59"/>
    <mergeCell ref="A60:C61"/>
    <mergeCell ref="A62:F62"/>
  </mergeCells>
  <printOptions headings="false" gridLines="false" gridLinesSet="true" horizontalCentered="false" verticalCentered="false"/>
  <pageMargins left="0.7875" right="0.827777777777778" top="0.361805555555556" bottom="0.277083333333333" header="0.0965277777777778" footer="0.0118055555555556"/>
  <pageSetup paperSize="9" scale="9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&amp;C&amp;12&amp;Kffffff&amp;A</oddHeader>
    <oddFooter>&amp;C&amp;12&amp;KffffffPágina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452</TotalTime>
  <Application>LibreOffice/7.5.7.1$Windows_X86_64 LibreOffice_project/47eb0cf7efbacdee9b19ae25d6752381ede23126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2024-11-14T13:53:15Z</dcterms:created>
  <dc:creator/>
  <dc:description/>
  <dc:language>pt-BR</dc:language>
  <cp:lastModifiedBy/>
  <dcterms:modified xsi:type="dcterms:W3CDTF">2024-11-26T13:30:06Z</dcterms:modified>
  <cp:revision>53</cp:revision>
  <dc:subject/>
  <dc:title>REFORMA E ADEQUAÇÃO DA TORRE DA CAIXA D'AGUA - Planilhas Google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