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CLARAÇÃO" sheetId="1" r:id="rId4"/>
    <sheet state="visible" name="SEDE - PLANILHA ORÇAMENTÁRIA" sheetId="2" r:id="rId5"/>
    <sheet state="visible" name="SEDE - CRONOGRAMA" sheetId="3" r:id="rId6"/>
    <sheet state="visible" name="SEDE - BDI" sheetId="4" r:id="rId7"/>
    <sheet state="visible" name="URBANA - PLANILHA ORÇAMENTARIA" sheetId="5" r:id="rId8"/>
    <sheet state="visible" name="URBANA - CRONOGRAMA" sheetId="6" r:id="rId9"/>
    <sheet state="visible" name="URBANA - BDI" sheetId="7" r:id="rId10"/>
  </sheets>
  <definedNames/>
  <calcPr/>
</workbook>
</file>

<file path=xl/sharedStrings.xml><?xml version="1.0" encoding="utf-8"?>
<sst xmlns="http://schemas.openxmlformats.org/spreadsheetml/2006/main" count="1236" uniqueCount="467">
  <si>
    <t>Logomarca da licitante</t>
  </si>
  <si>
    <t>CONCORRÊNCIA ELETRÔNICA Nº 08/2024</t>
  </si>
  <si>
    <t>DECLARAÇÃO DE OPTANTE OU NÃO OPTANTE PELA DESONERAÇÃO DA FOLHA DE PAGAMENTO</t>
  </si>
  <si>
    <r>
      <rPr>
        <rFont val="Arial"/>
        <color rgb="FF000000"/>
        <sz val="10.0"/>
      </rPr>
      <t xml:space="preserve">PROCESSO Nº </t>
    </r>
    <r>
      <rPr>
        <rFont val="Times New Roman"/>
        <b/>
        <color rgb="FF000000"/>
        <sz val="10.0"/>
      </rPr>
      <t>23353.003426/2024-04</t>
    </r>
  </si>
  <si>
    <t>Contratação de empresa especializada para execução de obras para refeitórios: ampliação e adequação, no IFC Campus Rio do Sul</t>
  </si>
  <si>
    <t>Declaro, ainda, que não retrocederei e não voltarei a quantificar as contribuições previdenciárias, tendo em vista a natureza irretratável da referida opção.</t>
  </si>
  <si>
    <t>Licitante:</t>
  </si>
  <si>
    <t>CNPJ:</t>
  </si>
  <si>
    <t>Telefone:</t>
  </si>
  <si>
    <t>E-mail:</t>
  </si>
  <si>
    <t>Representante legal:</t>
  </si>
  <si>
    <t>CPF:</t>
  </si>
  <si>
    <t>RG:</t>
  </si>
  <si>
    <t>Responsável técnico:</t>
  </si>
  <si>
    <t>Registro:</t>
  </si>
  <si>
    <t xml:space="preserve">PLANILHA ORÇAMENTARIA </t>
  </si>
  <si>
    <t>bdi=</t>
  </si>
  <si>
    <t>OBRA: Reforma Bloco refeitório Sede</t>
  </si>
  <si>
    <t>ÁREA: 47,48 m²</t>
  </si>
  <si>
    <t>LOCALIZAÇÃO:  Estr. do Redentor, 5665, Rio do Sul - SC</t>
  </si>
  <si>
    <t>DATA DO ORÇAMENTO:  11/12/2023</t>
  </si>
  <si>
    <t>BDI : 25%</t>
  </si>
  <si>
    <t>ITEM</t>
  </si>
  <si>
    <t>FONTE</t>
  </si>
  <si>
    <t>CÓDIGO</t>
  </si>
  <si>
    <t>DESCRIÇÃO DOS SERVIÇOS</t>
  </si>
  <si>
    <t>UND.</t>
  </si>
  <si>
    <t>QUANT.</t>
  </si>
  <si>
    <t>MÃO DE OBRA</t>
  </si>
  <si>
    <t>MATERIAL</t>
  </si>
  <si>
    <t>TOTAL S/ BDI</t>
  </si>
  <si>
    <t xml:space="preserve">TOTAL C/BDI </t>
  </si>
  <si>
    <t>CUSTO UNIT.</t>
  </si>
  <si>
    <t>CUSTO TOTAL</t>
  </si>
  <si>
    <t>SERVIÇOS PRELIMINARES</t>
  </si>
  <si>
    <t>1.1</t>
  </si>
  <si>
    <t>SINAPI</t>
  </si>
  <si>
    <t>PLACA DE OBRA (PARA CONSTRUCAO CIVIL) EM CHAPA GALVANIZADA *N. 22*, ADESIVADA, DE *2,0 X 1,125* M</t>
  </si>
  <si>
    <t>M2</t>
  </si>
  <si>
    <t>1.2</t>
  </si>
  <si>
    <t>LOCACAO CONVENCIONAL DE OBRA, UTILIZANDO GABARITO DE TÁBUAS CORRIDAS PONTALETADAS A CADA 2,00M -  2 UTILIZAÇÕES. AF_10/2018</t>
  </si>
  <si>
    <t>M</t>
  </si>
  <si>
    <t>1.3</t>
  </si>
  <si>
    <t>TAPUME COM TELHA METÁLICA. AF_05/2018</t>
  </si>
  <si>
    <t>M²</t>
  </si>
  <si>
    <t>TOTAL DO ITEM</t>
  </si>
  <si>
    <t xml:space="preserve">DEMOLIÇÕES </t>
  </si>
  <si>
    <t>2.1</t>
  </si>
  <si>
    <t xml:space="preserve">DEMOLIÇÃO DE PAREDE </t>
  </si>
  <si>
    <t xml:space="preserve">M3 </t>
  </si>
  <si>
    <t xml:space="preserve">  </t>
  </si>
  <si>
    <t>2.2</t>
  </si>
  <si>
    <t>REMOÇÃO DE PISO CERÂMICO (INCLUSIVE ARGAMASSA  E CONTRAPISO)</t>
  </si>
  <si>
    <t xml:space="preserve">M2 </t>
  </si>
  <si>
    <t>2.3</t>
  </si>
  <si>
    <t>RETIRADA DE PORTAS</t>
  </si>
  <si>
    <t>2.4</t>
  </si>
  <si>
    <t>RETIRADA DE JANELAS</t>
  </si>
  <si>
    <t>2.5</t>
  </si>
  <si>
    <t>RETIRADA DE TELHA CERÂMICA DE ENCAIXE, COM ATÉ DUAS ÁGUAS, INCLUSO IÇAMENTO</t>
  </si>
  <si>
    <t>2.6</t>
  </si>
  <si>
    <t>RETIRADA DE RIPA EM TELHADOS DE ATÉ 2 ÁGUAS COM TELHA CERÂMICA OU DE CONCRETO DE ENCAIXE, INCLUSO TRANSPORTE VERTICAL.</t>
  </si>
  <si>
    <t>2.7</t>
  </si>
  <si>
    <t>RETIRADA DE CAIBRO EM TELHADOS DE ATÉ 2 ÁGUAS COM TELHACERÂMICA OU DE CONCRETO DE ENCAIXE, INCLUSO TRANSPORTE VERTICAL</t>
  </si>
  <si>
    <t>REMOÇÃO DE LUMINÁRIAS, DE FORMA MANUAL, SEM REAPROVEITAMENTO.</t>
  </si>
  <si>
    <t>UN</t>
  </si>
  <si>
    <t>INFRA ESTRUTURA</t>
  </si>
  <si>
    <t>3.1</t>
  </si>
  <si>
    <t>LIMPEZA DO TERRENO</t>
  </si>
  <si>
    <t>3.2</t>
  </si>
  <si>
    <t xml:space="preserve">ESCAVAÇÃO MECANIZADA </t>
  </si>
  <si>
    <t>M3</t>
  </si>
  <si>
    <t>3.3</t>
  </si>
  <si>
    <t>FÔRMA DE MADEIRA PARA CONCRETO, (MATERIAL E MÃO-DE-OBRA PARA FABRICAÇÃO, MONTAGEM E DESFORMA)</t>
  </si>
  <si>
    <t>3.4</t>
  </si>
  <si>
    <t xml:space="preserve">SINAPI </t>
  </si>
  <si>
    <t>ARMADURA CA-50 - 5.00 MM (FORNECIMENTO, CORTE, DOBRA E COLOCAÇÃO)</t>
  </si>
  <si>
    <t>KG</t>
  </si>
  <si>
    <t>3.5</t>
  </si>
  <si>
    <t>ARMADURA CA-50 - 6,30 MM (FORNECIMENTO, CORTE, DOBRA E COLOCAÇÃO)</t>
  </si>
  <si>
    <t>3.6</t>
  </si>
  <si>
    <t>AMADURA CA-50 - 8.0 MM (FORNECIMENTO, CORTE, DOBRA E COLOCAÇÃO)</t>
  </si>
  <si>
    <t>3.7</t>
  </si>
  <si>
    <t>ARMADURA CA-50 - 10.00 MM (FORNECIMENTO, CORTE, DOBRA E COLOCAÇÃO)</t>
  </si>
  <si>
    <t>3.8</t>
  </si>
  <si>
    <t>CONCRETO FK=30 MPA</t>
  </si>
  <si>
    <t>3.9</t>
  </si>
  <si>
    <t>REATERRO SAPATAS</t>
  </si>
  <si>
    <t>SUPRAESTRUTURA</t>
  </si>
  <si>
    <t>4.1</t>
  </si>
  <si>
    <t>FÔRMA DE MADEIRA SERRADA PARA CONCRETO, (MATERIAL E MÃO-DE-OBRA PARA FABRICAÇÃO, MONTAGEM E DESFORMA)</t>
  </si>
  <si>
    <t>4.2</t>
  </si>
  <si>
    <t>4.3</t>
  </si>
  <si>
    <t>4.4</t>
  </si>
  <si>
    <t>4.5</t>
  </si>
  <si>
    <t>4.6</t>
  </si>
  <si>
    <t>ARMADURA CA-50 - 12,5 MM (FORNECIMENTO, CORTE, DOBRA E COLOCAÇÃO)</t>
  </si>
  <si>
    <t>4.7</t>
  </si>
  <si>
    <t>IMPERMEABILIZAÇÃO DAS VIGAS BALDRAMES COM MANTA ASFÁLTICA E=4MM, INCLUINDO EMULSÃO ASFÁLTICA</t>
  </si>
  <si>
    <t>4.8</t>
  </si>
  <si>
    <t>CONCRETAGEM DE LAJES, FCK=25 MPA LANÇAMENTO, ADENSAMENTO E ACABAMENTO</t>
  </si>
  <si>
    <t>4.9</t>
  </si>
  <si>
    <t>IMPERMEABILIZAÇÃO DA COBERTURA COM MANTA ASFÁLTICA ALUMINIZADA, UMA CAMADA, INCLUSIVE APLICAÇÃO DE PRIMER ASFÁLTICO, E=4MM.</t>
  </si>
  <si>
    <t>4.10</t>
  </si>
  <si>
    <t xml:space="preserve">FABRICAÇÃO E INSTALAÇÃO DE TESOURA INTEIRA EM AÇO, VÃO DE 3 M, PARA TELHA ONDULADA DE FIBROCIMENTO, METÁLICA, PLÁSTICA OU TERMOACÚSTICA, INCLUSO IÇAMENTO. </t>
  </si>
  <si>
    <t>UN.</t>
  </si>
  <si>
    <t>4.11</t>
  </si>
  <si>
    <t>TRAMA DE AÇO COMPOSTA  PARA TELHADOS DE ATÉ 2 ÁGUAS PARA TELHA ONDULADA DE FIBROCIMENTO, METÁLICA, PLÁSTICA OU TERMOACÚSTICA, INCLUSO TRANSPORTE VERTICAL</t>
  </si>
  <si>
    <t>4.12</t>
  </si>
  <si>
    <t>TELHAMENTO COM TELHA DE AÇO/ALUMÍNIO E = 0,5 MM, COM ATÉ 2 ÁGUAS, INCLUSO IÇAMENTO</t>
  </si>
  <si>
    <t>4.13</t>
  </si>
  <si>
    <t>PINTURA COM TINTA EPOXÍDICA DE FUNDO PULVERIZADA SOBRE TELHA METÁLICA</t>
  </si>
  <si>
    <t>4.14</t>
  </si>
  <si>
    <t>PINTURA COM TINTA EPOXÍDICA DE ACABAMENTO APLICADA A ROLO OU PINCEL SOBRE TELHA METÁLICA, COR DEFINIDA PELA FISCALIZAÇÃO, DUAS DEMÃOS</t>
  </si>
  <si>
    <t>4.15</t>
  </si>
  <si>
    <t>RUFO EXTERNO/INTERNO EM CHAPA DE AÇO GALVANIZADO NÚMERO 26, CORTE DE 33 CM</t>
  </si>
  <si>
    <t>4.16</t>
  </si>
  <si>
    <t>CALHA EM CHAPA DE AÇO GALVANIZADO NÚMERO 24, DESENVOLVIMENTO DE 33 CM</t>
  </si>
  <si>
    <t>m</t>
  </si>
  <si>
    <t>4.17</t>
  </si>
  <si>
    <t>COMP</t>
  </si>
  <si>
    <t>ESCADA MARINHEIRO, COM PROTEÇÃO, NA TORRE DE CAIXA DAGUA - FORNECIMENTO E INSTALAÇÃO</t>
  </si>
  <si>
    <t>PAREDES/ PAINEIS</t>
  </si>
  <si>
    <t>5.1</t>
  </si>
  <si>
    <t>PAREDE DE ALVENARIA ESPESSURA 11,5 CM</t>
  </si>
  <si>
    <t>5.2</t>
  </si>
  <si>
    <t>DIVISORIA SANITÁRIA, TIPO CABINE, EM MÁRMORE BRANCO POLIDO</t>
  </si>
  <si>
    <t xml:space="preserve">          </t>
  </si>
  <si>
    <t xml:space="preserve">PREPARAÇÃO PARA PISO </t>
  </si>
  <si>
    <t>6.1</t>
  </si>
  <si>
    <t>COMPACTAÇÃO DE SOLO</t>
  </si>
  <si>
    <t>6.2</t>
  </si>
  <si>
    <t>LASTRO DE BRITA GRADUADA, E=10 CM</t>
  </si>
  <si>
    <t>6.3</t>
  </si>
  <si>
    <t>LONA 200 MICRAS (FORNECIEMNTO E INSTALAÇÃO)</t>
  </si>
  <si>
    <t>6.4</t>
  </si>
  <si>
    <t xml:space="preserve">TELA SOLDADE Q-92 </t>
  </si>
  <si>
    <t>6.5</t>
  </si>
  <si>
    <t>CONTRAPISO DE CONCRETO , E= 7cm, FK=30 MPA</t>
  </si>
  <si>
    <t>6.6</t>
  </si>
  <si>
    <t>REGULARIZAÇÃO DO CONTRAPISO PREPARO MANUAL, APLICADO SOBRE CONTRA PISO, ESPESSURA 4CM.</t>
  </si>
  <si>
    <t>REVESTIMENTOS</t>
  </si>
  <si>
    <t>7.1</t>
  </si>
  <si>
    <t>CHAPISCO INTERNO, APLICADO COM COLHER DE PEDREIRO, ARGAMASSA TRAÇO 1:3</t>
  </si>
  <si>
    <t>7.2</t>
  </si>
  <si>
    <t>CHAPISCO EXTERNO, APLICADO COM COLHER DE PEDREIRO, ARGAMASSA TRAÇO 1:3</t>
  </si>
  <si>
    <t>7.3</t>
  </si>
  <si>
    <t>MASSA ÚNICA INTERNA, PARA PINTURA, ARGAMASSA TRAÇO 1:2:8</t>
  </si>
  <si>
    <t>7.4</t>
  </si>
  <si>
    <t>MASSA ÚNICA INTERNA, PARA CERÂMICA, ARGAMASSA TRAÇO 1:2:8</t>
  </si>
  <si>
    <t>7.5</t>
  </si>
  <si>
    <t>MASSA ÚNICA EXTERNA, PARA PINTURA, ARGAMASSA TRAÇO 1:2:7</t>
  </si>
  <si>
    <t>7.6</t>
  </si>
  <si>
    <t>REVESTIMENTO CERÂMICO PARA PISO COM PLACAS TIPO PORCELANATO DE DIMENSÕES 80x80 CM - FORNECIMENTO E EXECUÇÃO</t>
  </si>
  <si>
    <t>7.7</t>
  </si>
  <si>
    <t>REVESTIMENTO CERÂMICO PARA PISO COM PLACAS TIPO PORCELANATO DE DIMENSÕES 45X45 CM APLICADA EM AMBIENTES DE ÁREA ENTRE 5 M² E 10 M²</t>
  </si>
  <si>
    <t>7.8</t>
  </si>
  <si>
    <t>GRANITINA</t>
  </si>
  <si>
    <t>ESQUADRIAS</t>
  </si>
  <si>
    <t>8.1</t>
  </si>
  <si>
    <t>KIT DE PORTA-PRONTA DE MADEIRA EM ACABAMENTO MELAMÍNICO BRANCO</t>
  </si>
  <si>
    <t>8.2</t>
  </si>
  <si>
    <t>COMP.</t>
  </si>
  <si>
    <t>CED10</t>
  </si>
  <si>
    <t>PORTA DE VIDRO ROSA 0,70 X 2,10- CABINES - CONFORME PROJETO</t>
  </si>
  <si>
    <t>8.3</t>
  </si>
  <si>
    <t>PORTA DE VIDRO AZUL 0,70 X 2,10- CABINES - CONFORME PROJETO</t>
  </si>
  <si>
    <t>8.4</t>
  </si>
  <si>
    <t>CED09</t>
  </si>
  <si>
    <t>PORTA DE VIDRO ROSA 0,90 X 2,10- CABINES -CONFORME PROJETO</t>
  </si>
  <si>
    <t>8.5</t>
  </si>
  <si>
    <t>PORTA DE VIDRO AZUL 0,90 X 2,10- CABINES -CONFORME PROJETO</t>
  </si>
  <si>
    <t>8.6</t>
  </si>
  <si>
    <t>JANELAS DE ALUMÍNIO BASCULANTE 1,20 X 0,45 - 05 UNIDADES</t>
  </si>
  <si>
    <t>8.7</t>
  </si>
  <si>
    <t>PORTA DE ALUMÍNIO DE ABRIR COM LAMBRI, COM GUARNIÇÃO  FIXAÇÃO COM PARA FUSOS - FORNECIMENTO E INSTALAÇÃO.</t>
  </si>
  <si>
    <t>8.8</t>
  </si>
  <si>
    <t>PORTA DE CORRER DE ALUMÍNIO, COM DUAS FOLHAS PARA VIDRO, INCLUSO VIDRO LISO INCOLOR, FECHADURA E PUXADOR</t>
  </si>
  <si>
    <t>8.9</t>
  </si>
  <si>
    <t>PORTA DE ALUMÍNIO DE ABRIR COM LAMBRI, COM DUAS FOLHAS, COM GUARNIÇÃO  FIXAÇÃO COM PARA FUSOS - FORNECIMENTO E INSTALAÇÃO.</t>
  </si>
  <si>
    <t>8.10</t>
  </si>
  <si>
    <t xml:space="preserve">JANELA DE ALUMÍNIO DE CORRER COM 2 FOLHAS PARA VIDROS, COM VIDROS, BATENTE, ACABAMENTO COM ACETATO OU BRILHANTE E FERRAGENS. FORNECIMENTO E INSTALAÇÃO.
</t>
  </si>
  <si>
    <t>8.11</t>
  </si>
  <si>
    <t>CORRIMÃO SIMPLES, DIÂMETRO EXTERNO = 1 1/2", EM ALUMÍNIO</t>
  </si>
  <si>
    <t>8.12</t>
  </si>
  <si>
    <t>GUARDA-CORPO DE ALUMÍNIO DE 1,10M DE ALTURA, MONTANTES TUBULARES DE 1.1/2 ESPAÇADOS DE 1,20M, TRAVESSA SUPERIOR DE 2 , GRADIL FORMADO POR BARRAS CHATAS EM ALUMÍNIODE 32X4,8MM, FIXADO COM CHUMBADOR MECÂNICo</t>
  </si>
  <si>
    <t>8.13</t>
  </si>
  <si>
    <t>FECHAMENTO DE FACHADA, COM LAMBRI EM ALUMÍNIO, COR BRANCO ANODIZADO, INSTALADO JUNTO AO GUARDA-CORPO, INCLUSO ESTRUTURA PARA FIXAÇÃO - FORNECIMENTO E INSTALAÇÃO.</t>
  </si>
  <si>
    <t>INSTALAÇÕES ELÉTRICAS</t>
  </si>
  <si>
    <t>9.1</t>
  </si>
  <si>
    <t>ELETROCALHA PERFURADA GALVANIZADA 100X100, INCLUSO INSTALAÇÃO E ACESSÓRIOS</t>
  </si>
  <si>
    <t>9.2</t>
  </si>
  <si>
    <t>ELETRODUTO RÍGIDO SOLDÁVEL, PVC, DN 32 MM (1"), APARENTE - FORNECIMENTO E INSTALAÇÃO, INCLUSIVE CURVAS E FIXAÇÕES</t>
  </si>
  <si>
    <t>9.3</t>
  </si>
  <si>
    <t>CONDULETE DE PVC, TIPO E, PARA ELETRODUTO DE PVC SOLDÁVEL DN 32 MM (1' '), APARENTE - FORNECIMENTO E INSTALAÇÃO</t>
  </si>
  <si>
    <t>UNID</t>
  </si>
  <si>
    <t>9.4</t>
  </si>
  <si>
    <t>SUPORTE PARA ELETROCALHA LISA OU PERFURADA EM AÇO GALVANIZADO, LARGURA 400 MM, EM PERFILADO COM COMPRIMENTO DE 45 CM FIXADO EM LAJE, POR MET RO DE ELETROCALHA FIXADA</t>
  </si>
  <si>
    <t>9.5</t>
  </si>
  <si>
    <t>TOMADA MÉDIA DE EMBUTIR (2 MÓDULOS), 2P+T 20 A, INCLUINDO SUPORTE E PLACA - FORNECIMENTO E INSTALAÇÃO</t>
  </si>
  <si>
    <t>9.6</t>
  </si>
  <si>
    <t>INTERRUPTOR SIMPLES (1 MÓDULO), 10A/250V, INCLUINDO SUPORTE E PLACA  FORNECIMENTO E INSTALAÇÃO.</t>
  </si>
  <si>
    <t>9.7</t>
  </si>
  <si>
    <t>INTERRUPTOR PARALELO (1 MÓDULO), 10A/250V, INCLUINDO SUPORTE E PLACA FORNECIMENTO E INSTALAÇÃO.</t>
  </si>
  <si>
    <t>9.8</t>
  </si>
  <si>
    <t>CABO DE COBRE FLEXÍVEL ISOLADO, 2,5 MM², ANTI-CHAMA 450/750 V, PARA CIRCUITOS TERMINAIS - FORNECIMENTO E INSTALAÇÃO</t>
  </si>
  <si>
    <t>9.9</t>
  </si>
  <si>
    <t>CABO DE COBRE FLEXÍVEL ISOLADO, 4 MM², ANTI-CHAMA 450/750 V, PARA CIRCUITOS TERMINAIS - FORNECIMENTO E INSTALAÇÃO</t>
  </si>
  <si>
    <t>9.10</t>
  </si>
  <si>
    <t>CABO DE COBRE FLEXÍVEL ISOLADO, 6 MM², ANTI-CHAMA 450/750 V, PARA CIRCUITOS TERMINAIS - FORNECIMENTO E INSTALAÇÃO</t>
  </si>
  <si>
    <t>9.11</t>
  </si>
  <si>
    <t>LUMINÁRIA TIPO CALHA, DE SOBREPOR, PARA 2 LÂMPADAS DE LED 18W - FORNECIMENTO E INSTALAÇÃO</t>
  </si>
  <si>
    <t>9.12</t>
  </si>
  <si>
    <t>LAMPADA LED TUBULAR BIVOLT 18/20W - FORNECIMENTO E INSTALAÇÃO</t>
  </si>
  <si>
    <t>INSTALAÇÕES DE ÁGUA FRIA</t>
  </si>
  <si>
    <t>10.1</t>
  </si>
  <si>
    <t>CHD011</t>
  </si>
  <si>
    <t>BUCHA DE REDUÇÃO SOLD. LONGA | 50 MM - 25 MM</t>
  </si>
  <si>
    <t>10.2</t>
  </si>
  <si>
    <t>CAIXA D´ÁGUA EM POLIÉSTER REFORÇADO COM FIBRA DE VIDRO, 15000 LITROS FORNECIMENTO E INSTALAÇÃO.</t>
  </si>
  <si>
    <t>10.3</t>
  </si>
  <si>
    <t>CURVA 90 SOLDÁVEL | 25 MM</t>
  </si>
  <si>
    <t>10.4</t>
  </si>
  <si>
    <t>CURVA 90 SOLDÁVEL | 50 MM</t>
  </si>
  <si>
    <t>10.5</t>
  </si>
  <si>
    <t>JOELHO 45 SOLDÁVEL | 25 MM</t>
  </si>
  <si>
    <t>10.6</t>
  </si>
  <si>
    <t>JOELHO 45 SOLDÁVEL | 50 MM</t>
  </si>
  <si>
    <t>10.7</t>
  </si>
  <si>
    <t>JOELHO 90º SOLDÁVEL COM BUCHA DE LATÃO | 25 MM - 3/4"</t>
  </si>
  <si>
    <t>10.8</t>
  </si>
  <si>
    <t>JOELHO 90° SOLDÁVEL | 25 MM</t>
  </si>
  <si>
    <t>10.9</t>
  </si>
  <si>
    <t>JOELHO 90° SOLDÁVEL | 50 MM</t>
  </si>
  <si>
    <t>10.10</t>
  </si>
  <si>
    <t>TÊ 90 SOLDÁVEL | 25 MM</t>
  </si>
  <si>
    <t>10.11</t>
  </si>
  <si>
    <t>TÊ 90 SOLDÁVEL | 50 MM</t>
  </si>
  <si>
    <t>10.12</t>
  </si>
  <si>
    <t>TUBO, PVC, SOLDÁVEL, DE 25MM, INSTALADO EM RAMAL DE DISTRIBUIÇÃO DE ÁGUA - FORNECIMENTO E INSTALAÇÃO</t>
  </si>
  <si>
    <t>10.13</t>
  </si>
  <si>
    <t>TUBO, PVC, SOLDÁVEL, DE 50MM, INSTALADO EM RAMAL DE DISTRIBUIÇÃO DE ÁGUA - FORNECIMENTO E INSTALAÇÃO</t>
  </si>
  <si>
    <t>10.14</t>
  </si>
  <si>
    <t>REGISTRO DE GAVETA C/ CANOPLA CROMADA | 3/4"</t>
  </si>
  <si>
    <t>INSTALAÇÕES DE ESGOTO</t>
  </si>
  <si>
    <t>11.1</t>
  </si>
  <si>
    <t>CURVA 90 CURTA | 100 MM</t>
  </si>
  <si>
    <t>11.2</t>
  </si>
  <si>
    <t>JOELHO 45 | 40 MM</t>
  </si>
  <si>
    <t>11.3</t>
  </si>
  <si>
    <t>JOELHO 45 | 50 MM</t>
  </si>
  <si>
    <t>11.4</t>
  </si>
  <si>
    <t>JOELHO 45 | 100 MM</t>
  </si>
  <si>
    <t>11.5</t>
  </si>
  <si>
    <t>JOELHO 90 | 40 MM</t>
  </si>
  <si>
    <t>11.6</t>
  </si>
  <si>
    <t>JOELHO 90 | 50 MM</t>
  </si>
  <si>
    <t>11.7</t>
  </si>
  <si>
    <t>JOELHO 90 | 100 MM</t>
  </si>
  <si>
    <t>11.8</t>
  </si>
  <si>
    <t>CHD019</t>
  </si>
  <si>
    <t>JUNÇÃO SIMPLES | 100 MM - 50 MM</t>
  </si>
  <si>
    <t>11.9</t>
  </si>
  <si>
    <t>JUNÇÃO SIMPLES | 40 MM X 40 MM</t>
  </si>
  <si>
    <t>11.10</t>
  </si>
  <si>
    <t>JUNÇÃO SIMPLES | 100 MM- 100 MM</t>
  </si>
  <si>
    <t>11.11</t>
  </si>
  <si>
    <t>CHD021</t>
  </si>
  <si>
    <t>TÊ SANITÁRIO | 100 MM - 50 MM</t>
  </si>
  <si>
    <t>11.12</t>
  </si>
  <si>
    <t>TÊ SANITÁRIO | 50 MM - 50 MM</t>
  </si>
  <si>
    <t>11.13</t>
  </si>
  <si>
    <t>TERMINAL DE VENTILAÇÃO | 50 MM</t>
  </si>
  <si>
    <t>11.14</t>
  </si>
  <si>
    <t>TUBO RÍGIDO C/ PONTA LISA | 100 MM - 4"</t>
  </si>
  <si>
    <t>11.15</t>
  </si>
  <si>
    <t>TUBO RÍGIDO C/ PONTA LISA | 50 MM - 2"</t>
  </si>
  <si>
    <t>11.16</t>
  </si>
  <si>
    <t>TUBO RÍGIDO C/ PONTA LISA | 40 MM</t>
  </si>
  <si>
    <t>11.17</t>
  </si>
  <si>
    <t>BUCHA DE REDUÇÃO DN 50X40 MM</t>
  </si>
  <si>
    <t>11.18</t>
  </si>
  <si>
    <t>CAIXA SIFONADA | 150X150X50</t>
  </si>
  <si>
    <t>11.19</t>
  </si>
  <si>
    <t>CAIXA SIFONADA, PVC, DN 100 X 100 X 50 MM, JUNTA ELÁSTICA, FORNECIDA E INSTALADA EM RAMAL DE DESCARGA OU EM RAMAL DE ESGOTO SANITÁRIO.</t>
  </si>
  <si>
    <t>11.20</t>
  </si>
  <si>
    <t>RALO SIFONADO, PVC, DN 100 X 40 MM, JUNTA SOLDÁVEL, FORNECIDO E INSTALADO EM RAMAL DE DESCARGA OU EM RAMAL DE ESGOTO SANITÁRIO.</t>
  </si>
  <si>
    <t>11.21</t>
  </si>
  <si>
    <t>CAIXA DE GORDURA DUPLA (CAPACIDADE: 126 L), RETANGULAR, EM ALVENARIA COM BLOCOS DE CONCRETO, DIMENSÕES INTERNAS = 0,4X0,7 M, ALTURA INTERNA =
 0,8 M</t>
  </si>
  <si>
    <t>11.22</t>
  </si>
  <si>
    <t>CAIXA DE INSPEÇÃO (CAPACIDADE: 126 L), RETANGULAR, EM ALVENARIA COM BLOCOS DE CONCRETO, DIMENSÕES INTERNAS = 0,4X0,7 M, ALTURA INTERNA =
 0,8 M</t>
  </si>
  <si>
    <t>PINTURA</t>
  </si>
  <si>
    <t>12.1</t>
  </si>
  <si>
    <t>APLICAÇÃO E LIXAMENTO DE MASSA LÁTEX EM PAREDES, DUAS DEMÃOS.</t>
  </si>
  <si>
    <t>12.2</t>
  </si>
  <si>
    <t>APLICAÇÃO DE FUNDO SELADOR ACRÍLICO EM PAREDES, UMA DEMÃO</t>
  </si>
  <si>
    <t>12.3</t>
  </si>
  <si>
    <t>PINTURA COM TINTA EPOXÍDICA DE ACABAMENTO APLICADA A ROLO OU PINCEL (02 DEMÃOS)</t>
  </si>
  <si>
    <t>12.4</t>
  </si>
  <si>
    <t>PREPARO DO PISO EM GRANITINA PARA PINTURA - LIXAMENTO E LIMPEZA</t>
  </si>
  <si>
    <t>12.5</t>
  </si>
  <si>
    <t>IMPERMEABILIZAÇÃO DE SUPERFÍCIE COM MEMBRANA À BASE DE RESINA ACRÍLICA</t>
  </si>
  <si>
    <t>12.6</t>
  </si>
  <si>
    <t>APLICAÇÃO MANUAL DE PINTURA COM TINTA ACRÍLICA ELÁSTICA E IMPERMEÁVE, TRÊS DEMÃOS.</t>
  </si>
  <si>
    <t>APARELHOS LOUÇAS E METAIS</t>
  </si>
  <si>
    <t>13.1</t>
  </si>
  <si>
    <t>VASO SANITARIO SIFONADO CONVENCIONAL COM LOUÇA BRANCA, INCLUSO CONJUNTO DE LIGAÇÃO PARA BACIA SANITÁRIA AJUSTÁVEL - FORNECIMENTO E INSTALAÇÃO.</t>
  </si>
  <si>
    <t>13.2</t>
  </si>
  <si>
    <t>VASO SANITARIO SIFONADO CONVENCIONAL PARA PCD SEM FURO FRONTAL COM LOUÇA BRANCA SEM ASSENTO, INCLUSO CONJUNTO DE LIGAÇÃO PARA BACIA SANITÁRIA AJUSTÁVEL - FORNECIMENTO E INSTALAÇÃO.</t>
  </si>
  <si>
    <t>13.3</t>
  </si>
  <si>
    <t>ASSENTO SANITÁRIO CONVENCIONAL - FORNECIMENTO E INSTALACAO. AF_01/2020</t>
  </si>
  <si>
    <t>13.4</t>
  </si>
  <si>
    <t>CED08</t>
  </si>
  <si>
    <t>CUBAS BRANCAS DE APOIO OU SOBREPOR 40 X 40 CM COMPLETA</t>
  </si>
  <si>
    <t>13.5</t>
  </si>
  <si>
    <t>CED12</t>
  </si>
  <si>
    <t>BANCADA EM MÁRMORE BRANCO POLIDO 60 x 270  CM</t>
  </si>
  <si>
    <t>13.6</t>
  </si>
  <si>
    <t>CED13</t>
  </si>
  <si>
    <t>BANCADA EM MÁRMORE BRANCO POLIDO 60 x 329 CM</t>
  </si>
  <si>
    <t>13.7</t>
  </si>
  <si>
    <t>PAPELEIRA DE PAREDE EM METAL CROMADO SEM TAMPA, INCLUSO FIXAÇÃO. AF_01/2020</t>
  </si>
  <si>
    <t>13.8</t>
  </si>
  <si>
    <t>SABONETEIRA PLASTICA TIPO DISPENSER PARA SABONETE LIQUIDO COM RESERVATORIO 800 A 1500 ML, INCLUSO FIXAÇÃO. AF_01/2020</t>
  </si>
  <si>
    <t>13.9</t>
  </si>
  <si>
    <t>BARRA DE APOIO RETA, EM ACO INOX POLIDO, COMPRIMENTO 80 CM,  FORNECIMENTO E INSTALACAO</t>
  </si>
  <si>
    <t>13.10</t>
  </si>
  <si>
    <t>BARRA DE APOIO RETA, EM ACO INOX POLIDO, COMPRIMENTO 70 CM,  FORNECIMENTO E INSTALACAO</t>
  </si>
  <si>
    <t>13.11</t>
  </si>
  <si>
    <t>CED07</t>
  </si>
  <si>
    <t>BARRA DE APOIO RETA, EM ACO INOX POLIDO, COMPRIMENTO 40 CM,  FORNECIMENTO E INSTALACAO</t>
  </si>
  <si>
    <t>13.12</t>
  </si>
  <si>
    <t xml:space="preserve">TORNEIRA CROMADA DE MESA PARA LAVATÓRIO </t>
  </si>
  <si>
    <t>13.13</t>
  </si>
  <si>
    <t>CED06</t>
  </si>
  <si>
    <t>LIXEIRA BASCULANTE DE INOX 12 L</t>
  </si>
  <si>
    <t>13.14</t>
  </si>
  <si>
    <t>CED014</t>
  </si>
  <si>
    <t xml:space="preserve">ESPELHOS </t>
  </si>
  <si>
    <t>OUTROS</t>
  </si>
  <si>
    <t>14.1</t>
  </si>
  <si>
    <t>LIMPEZA DE SUPERFICIE</t>
  </si>
  <si>
    <t>14.2</t>
  </si>
  <si>
    <t>ORÇ.</t>
  </si>
  <si>
    <t>EQUIPAMENTOS</t>
  </si>
  <si>
    <t>VALOR TOTAL DA OBRA</t>
  </si>
  <si>
    <t>C R O N O G R A M A   F Í S I C O - F I N A N C E I R O</t>
  </si>
  <si>
    <t>DISCRIMINAÇÃO</t>
  </si>
  <si>
    <t>TOTAL (R$)</t>
  </si>
  <si>
    <t>1 MÊS</t>
  </si>
  <si>
    <t>2 MÊS</t>
  </si>
  <si>
    <t>3 MÊS</t>
  </si>
  <si>
    <t>4 MÊS</t>
  </si>
  <si>
    <t>5 MÊS</t>
  </si>
  <si>
    <t>6 MÊS</t>
  </si>
  <si>
    <t>7 MÊS</t>
  </si>
  <si>
    <t>8 MÊS</t>
  </si>
  <si>
    <t>9 MÊS</t>
  </si>
  <si>
    <t>10 MÊS</t>
  </si>
  <si>
    <t>11 MÊS</t>
  </si>
  <si>
    <t>12MÊS</t>
  </si>
  <si>
    <t>R$</t>
  </si>
  <si>
    <t>%</t>
  </si>
  <si>
    <t>TOTAL</t>
  </si>
  <si>
    <t>ACUMULADO R$</t>
  </si>
  <si>
    <t xml:space="preserve">TOTAL DO MÊS % </t>
  </si>
  <si>
    <t>ACUMULADO %</t>
  </si>
  <si>
    <t xml:space="preserve">FÓRMULA BDI </t>
  </si>
  <si>
    <t>BDI =</t>
  </si>
  <si>
    <t xml:space="preserve"> (1+AC+S+R+G)(1+DF)(1+L)  </t>
  </si>
  <si>
    <r>
      <rPr>
        <rFont val="Calibri"/>
        <b/>
        <color rgb="FF000000"/>
        <sz val="10.0"/>
      </rPr>
      <t>_______________________________________</t>
    </r>
    <r>
      <rPr>
        <rFont val="Calibri"/>
        <b/>
        <color rgb="FF000000"/>
        <sz val="10.0"/>
        <u/>
      </rPr>
      <t xml:space="preserve">            </t>
    </r>
  </si>
  <si>
    <t>(1-I)</t>
  </si>
  <si>
    <t>ONDE:</t>
  </si>
  <si>
    <t>1.1 Construção de Edifícios</t>
  </si>
  <si>
    <t>AC =  Taxa de Administração Central</t>
  </si>
  <si>
    <t>1 Quartil</t>
  </si>
  <si>
    <t>Médio</t>
  </si>
  <si>
    <t>3 Quartil</t>
  </si>
  <si>
    <t>S = Taxa de Seguros</t>
  </si>
  <si>
    <t>Administração Central</t>
  </si>
  <si>
    <t>G = Taxa de Garantias</t>
  </si>
  <si>
    <t>Seguro</t>
  </si>
  <si>
    <t>R = Taxa de Riscos</t>
  </si>
  <si>
    <t>Garantia</t>
  </si>
  <si>
    <t>DF = Taxa de Despesas Financeiras</t>
  </si>
  <si>
    <t>Risco</t>
  </si>
  <si>
    <t>L = Taxa de Lucro / Remuneração</t>
  </si>
  <si>
    <t>Despesas Financeiras</t>
  </si>
  <si>
    <t>I = Taxa de Incidência de Impostos</t>
  </si>
  <si>
    <t>Lucro</t>
  </si>
  <si>
    <t>I1: PIS e COFINS</t>
  </si>
  <si>
    <t>PIS e COFINS</t>
  </si>
  <si>
    <t>I2: ISSQN (conforme legislação municipal)</t>
  </si>
  <si>
    <t>ISSQN</t>
  </si>
  <si>
    <t>x</t>
  </si>
  <si>
    <t>∑</t>
  </si>
  <si>
    <t>TEMOS ENTÃO ENTRANDO COM OS DADOS NA FÓRMULA</t>
  </si>
  <si>
    <t>OBRA: Refeitório Unidade Urbana - Rio do Sul</t>
  </si>
  <si>
    <t>ÁREA: 191,42 m²</t>
  </si>
  <si>
    <t>LOCALIZAÇÃO:  R. Abraham Lincoln, 210 - Jardim América</t>
  </si>
  <si>
    <t>DATA DO ORÇAMENTO:  11/10/2024</t>
  </si>
  <si>
    <t>RETIRADA DE PEÇAS EM GRANITO</t>
  </si>
  <si>
    <t>ESCAVAÇÃO PARA VIGAS</t>
  </si>
  <si>
    <t>m3</t>
  </si>
  <si>
    <t>ADESIVO EPÓXI</t>
  </si>
  <si>
    <t>VERGA MOLDADA IN LOCO EM CONCRETO, ESPESSURA DE *15* CM. AF_03/2024</t>
  </si>
  <si>
    <t>TELHAMENTO COM TELHA METÁLICA TERMOACÚSTICA E = 30 MM, COM ATÉ 2 ÁGUAS, INCLUSO IÇAMENTO</t>
  </si>
  <si>
    <t>REVESTIMENTO CERÂMICO PARA PAREDES COM PLACAS TIPO PORCELANATO DE DIMENSÕES 80X80 CM APLICADA EM AMBIENTES INTERNOS.</t>
  </si>
  <si>
    <t>REVESTIMENTO CERÂMICO PARA PAREDES INTERNAS COM PLACAS TIPO ESMALTADA  DE DIMENSÕES 60X60 CM APLICADAS NA ALTURA INTEIRA DAS PAREDES.</t>
  </si>
  <si>
    <t>RECOMPOSIÇÃO DE PAVIMENTO EM PISO INTERTRAVADO   COM REAPROVEITAMENTO DOS BLOCOS  INCLUSO RETIRADA E COLOCAÇÃO DO MATERIAL</t>
  </si>
  <si>
    <t>6.7</t>
  </si>
  <si>
    <t>RETIRADA DE MEIO-FIO</t>
  </si>
  <si>
    <t>6.8</t>
  </si>
  <si>
    <t>ESCAVAÇÃO MECANIZADA DE VALA COM PROF. DE 0,8 M E EM LOCAIS COM ALTO NÍVEL DE INTERFER</t>
  </si>
  <si>
    <t>6.9</t>
  </si>
  <si>
    <t>EXECUÇÃO E COMPACTAÇÃO DE BASE E OU SUB BASE PARA PAVIMENTAÇÃO DE PEDRA RACHÃO (0,50 M)</t>
  </si>
  <si>
    <t>6.10</t>
  </si>
  <si>
    <t>EXECUÇÃO E COMPACTAÇÃO DE BASE E OU SUB BASE PARA PAVIMENTAÇÃO COM PEDRISCO (0,20 M)</t>
  </si>
  <si>
    <t>6.11</t>
  </si>
  <si>
    <t>EXECUÇÃO DE PAVIMENTO EM PISO INTERTRAVADO, COM BLOCO RETANGULAR COR NATURAL DE 20 X 10 CM, ESPESSURA 8 CM</t>
  </si>
  <si>
    <t xml:space="preserve">JANELA DE ALUMÍNIO DE CORRER COM 4 FOLHAS PARA VIDROS, COM VIDROS, BATENTE, ACABAMENTO COM ACETATO OU BRILHANTE E FERRAGENS. FORNECIMENTO E INSTALAÇÃO.
</t>
  </si>
  <si>
    <t>TOMADA MÉDIA DE EMBUTIR (2 MÓDULOS), 2P+T 10 A, INCLUINDO SUPORTE E PLACA - FORNECIMENTO E INSTALAÇÃO</t>
  </si>
  <si>
    <t>CABO DE COBRE FLEXÍVEL ISOLADO, 10 MM², ANTI-CHAMA 450/750 V, PARA CIRCUITOS TERMINAIS - FORNECIMENTO E INSTALAÇÃO</t>
  </si>
  <si>
    <t>CABO DE COBRE FLEXÍVEL ISOLADO, 16 MM², ANTI-CHAMA 450/750 V, PARA CIRCUITOS TERMINAIS - FORNECIMENTO E INSTALAÇÃO</t>
  </si>
  <si>
    <t>CABO DE COBRE FLEXÍVEL ISOLADO, 35 MM², ANTI-CHAMA 450/750 V, PARA CIRCUITOS TERMINAIS - FORNECIMENTO E INSTALAÇÃO</t>
  </si>
  <si>
    <t>DISJUNTOR MONOPOLAR TIPO DIN, CORRENTE NOMINAL DE 10A - FORNECIMENTO E INSTALAÇÃO</t>
  </si>
  <si>
    <t>8.14</t>
  </si>
  <si>
    <t>DISJUNTOR MONOPOLAR TIPO DIN, CORRENTE NOMINAL DE 25A - FORNECIMENTO E INSTALAÇÃO</t>
  </si>
  <si>
    <t>8.15</t>
  </si>
  <si>
    <t>DISJUNTOR MONOPOLAR TIPO DIN, CORRENTE NOMINAL DE 40A - FORNECIMENTO E INSTALAÇÃO</t>
  </si>
  <si>
    <t>8.16</t>
  </si>
  <si>
    <t>DISJUNTOR MONOPOLAR TIPO DIN, CORRENTE NOMINAL DE 50A- FORNECIMENTO E INSTALAÇÃO</t>
  </si>
  <si>
    <t>8.17</t>
  </si>
  <si>
    <t>DISJUNTOR BIPOLAR RESIDUAL TIPO DR, CORRENTE NOMINAL DE 10A - FORNECIMENTO E INSTALAÇÃO</t>
  </si>
  <si>
    <t>8.18</t>
  </si>
  <si>
    <t>DISJUNTOR BIPOLAR RESIDUAL TIPO DR, CORRENTE NOMINAL DE 16A - FORNECIMENTO E INSTALAÇÃO</t>
  </si>
  <si>
    <t>8.19</t>
  </si>
  <si>
    <t>DISJUNTOR BIPOLAR RESIDUAL TIPO DR, CORRENTE NOMINAL DE 20A - FORNECIMENTO E INSTALAÇÃO</t>
  </si>
  <si>
    <t>8.20</t>
  </si>
  <si>
    <t>DISJUNTOR BIPOLAR RESIDUAL TIPO DR, CORRENTE NOMINAL DE 25A - FORNECIMENTO E INSTALAÇÃO</t>
  </si>
  <si>
    <t>8.21</t>
  </si>
  <si>
    <t>DISJUNTOR BIPOLAR RESIDUAL TIPO DR, CORRENTE NOMINAL DE 40A - FORNECIMENTO E INSTALAÇÃO</t>
  </si>
  <si>
    <t>8.22</t>
  </si>
  <si>
    <t>8.23</t>
  </si>
  <si>
    <t>8.24</t>
  </si>
  <si>
    <t>QUADRO DE DISTRIBUICAO COM BARRAMENTO TRIFASICO, DE EMBUTIR, EM CHAPA DE A UNCO GALVANIZADO, PARA 40 DISJUNTORES</t>
  </si>
  <si>
    <t>8.25</t>
  </si>
  <si>
    <t>CHUVEIRO ELÉTRICO COMUM CORPO PLÁSTICO, TIPO DUCHA - FORNECIMENTO E INSTALAÇÃO</t>
  </si>
  <si>
    <t>TUBOS | 25 MM</t>
  </si>
  <si>
    <t>ADAPT SOLD.CURTO C/BOLSA-ROSCA P REGISTRO | 25 MM - 3/4"</t>
  </si>
  <si>
    <t>REGISTRO DE PRESSÃO BRUTO, LATÃO, ROSCÁVEL, FORNECIMENTO E INSTALAÇÃO</t>
  </si>
  <si>
    <t>ACABAMENTO DE METAL CROMADO PARA REGISTRO PEQUENO, DE PAREDE, 1/2" OU 3/4</t>
  </si>
  <si>
    <t>CAIXA DE GORDURA SIMPLES (CAPACIDADE: 36L), RETANGULAR, EM ALVENARIA COM TIJOLOS CERÂMICOS MACIÇOS, DIMENSÕES INTERNAS = 0,2X0,4 M, ALTURA INTERNA = 0,8 M</t>
  </si>
  <si>
    <t>CAIXA DE INSPEÇÃO SIMPLES (CAPACIDADE: 36L), RETANGULAR, EM ALVENARIA COM TIJOLOS CERÂMICOS MACIÇOS, DIMENSÕES INTERNAS = 0,2X0,4 M, ALTURA INTERNA = 0,8 M</t>
  </si>
  <si>
    <t>LIXAMENTO MANUAL EM SUPERFÍCIES METÁLICAS EM OBRA</t>
  </si>
  <si>
    <t>PINTURA COM TINTA EPOXÍDICA DE ACABAMENTO PULVERIZADA SOBRE PERFILMET ÁLICO EXECUTADO EM FÁBRICA</t>
  </si>
  <si>
    <t>BANCADA/BANCA/PIA DE ACO INOXIDAVEL (AISI 430) COM 1 CUBA CENTRAL, COM VALVULA, ESCORREDOR DUPLO, DE *0,55 X 1,80* M</t>
  </si>
  <si>
    <t>UNID.</t>
  </si>
  <si>
    <t>BANCADA/TAMPO ACO INOX (AISI 304), LARGURA 60 CM, COM RODABANCA -1 DE 200CM, 2 DE 150CM.</t>
  </si>
  <si>
    <t>BANCADA GRANITO CINZA 150 X 60 CM, COM CUBA DE EMBUTIR DE AÇO, VÁLVULA AMERICANA EM METAL, SIFÃO FLEXÍVEL EM PVC, ENGATE FLEXÍVEL 30 CM, TO RNEIRA CROMADA LONGA, DE PAREDE, 1/2" OU 3/4", P/ COZINHA</t>
  </si>
  <si>
    <t>12.7</t>
  </si>
  <si>
    <t>12.8</t>
  </si>
  <si>
    <t>CHUVEIRO ELÉTRICO COMUM CORPO PLÁSTICO, TIPO DUCHA FORNECIMENTO E INSTALAÇÃO.</t>
  </si>
  <si>
    <t>12.9</t>
  </si>
  <si>
    <t>12.10</t>
  </si>
  <si>
    <t>12 MÊS</t>
  </si>
  <si>
    <r>
      <rPr>
        <rFont val="Calibri"/>
        <b/>
        <color rgb="FF000000"/>
        <sz val="10.0"/>
      </rPr>
      <t>_______________________________________</t>
    </r>
    <r>
      <rPr>
        <rFont val="Calibri"/>
        <b/>
        <color rgb="FF000000"/>
        <sz val="10.0"/>
        <u/>
      </rPr>
      <t xml:space="preserve">           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</si>
</sst>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D&quot; de &quot;MMMM&quot; de &quot;YYYY"/>
    <numFmt numFmtId="165" formatCode="&quot; R$ &quot;#,##0.00\ ;&quot;-R$ &quot;#,##0.00\ ;&quot; R$ -&quot;#\ ;@\ "/>
    <numFmt numFmtId="166" formatCode="MM/DD/YYYY"/>
    <numFmt numFmtId="167" formatCode="&quot; R$ &quot;* #,##0.00\ ;&quot;-R$ &quot;* #,##0.00\ ;&quot; R$ &quot;* \-#\ ;\ @"/>
    <numFmt numFmtId="168" formatCode="[$R$ -416]#,##0.00"/>
    <numFmt numFmtId="169" formatCode="&quot; R$&quot;* #,##0.00\ ;&quot;-R$&quot;* #,##0.00\ ;&quot; R$&quot;* \-#\ ;\ @"/>
    <numFmt numFmtId="170" formatCode="MM/YY"/>
    <numFmt numFmtId="171" formatCode="#,##0.00\ ;&quot; (&quot;#,##0.00\);\-#\ ;@\ "/>
    <numFmt numFmtId="172" formatCode="&quot;R$ &quot;#,##0.00"/>
    <numFmt numFmtId="173" formatCode="\ * #,##0.00\ ;\ * \(#,##0.00\);\ * \-#\ ;\ @\ "/>
    <numFmt numFmtId="174" formatCode="D\.M"/>
  </numFmts>
  <fonts count="18">
    <font>
      <sz val="10.0"/>
      <color rgb="FF000000"/>
      <name val="Arial"/>
      <scheme val="minor"/>
    </font>
    <font>
      <b/>
      <sz val="10.0"/>
      <color rgb="FF000000"/>
      <name val="Arial"/>
    </font>
    <font>
      <sz val="10.0"/>
      <color rgb="FF000000"/>
      <name val="Arial"/>
    </font>
    <font/>
    <font>
      <b/>
      <u/>
      <sz val="10.0"/>
      <color rgb="FF000000"/>
      <name val="Arial"/>
    </font>
    <font>
      <b/>
      <sz val="11.0"/>
      <color rgb="FF000000"/>
      <name val="Arial"/>
    </font>
    <font>
      <sz val="11.0"/>
      <color rgb="FF000000"/>
      <name val="Arial"/>
    </font>
    <font>
      <sz val="10.0"/>
      <color rgb="FFFF0000"/>
      <name val="Arial"/>
    </font>
    <font>
      <b/>
      <sz val="10.0"/>
      <color rgb="FFFF0000"/>
      <name val="Arial"/>
    </font>
    <font>
      <sz val="10.0"/>
      <color theme="1"/>
      <name val="Arial"/>
    </font>
    <font>
      <b/>
      <sz val="12.0"/>
      <color rgb="FF000000"/>
      <name val="Arial"/>
    </font>
    <font>
      <sz val="12.0"/>
      <color rgb="FF000000"/>
      <name val="Calibri"/>
    </font>
    <font>
      <b/>
      <sz val="14.0"/>
      <color rgb="FF000000"/>
      <name val="Calibri"/>
    </font>
    <font>
      <sz val="8.0"/>
      <color rgb="FF000000"/>
      <name val="Calibri"/>
    </font>
    <font>
      <sz val="10.0"/>
      <color rgb="FF000000"/>
      <name val="Calibri"/>
    </font>
    <font>
      <b/>
      <sz val="12.0"/>
      <color rgb="FF000000"/>
      <name val="Calibri"/>
    </font>
    <font>
      <b/>
      <sz val="10.0"/>
      <color rgb="FF000000"/>
      <name val="Calibri"/>
    </font>
    <font>
      <b/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3">
    <border/>
    <border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bottom style="hair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/>
    </border>
  </borders>
  <cellStyleXfs count="1">
    <xf borderId="0" fillId="0" fontId="0" numFmtId="0" applyAlignment="1" applyFont="1"/>
  </cellStyleXfs>
  <cellXfs count="2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1" fillId="0" fontId="3" numFmtId="0" xfId="0" applyBorder="1" applyFont="1"/>
    <xf borderId="0" fillId="0" fontId="2" numFmtId="4" xfId="0" applyAlignment="1" applyFont="1" applyNumberForma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1"/>
    </xf>
    <xf borderId="2" fillId="2" fontId="1" numFmtId="0" xfId="0" applyAlignment="1" applyBorder="1" applyFill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2" numFmtId="0" xfId="0" applyAlignment="1" applyFont="1">
      <alignment shrinkToFit="0" vertical="center" wrapText="0"/>
    </xf>
    <xf borderId="0" fillId="0" fontId="4" numFmtId="0" xfId="0" applyAlignment="1" applyFont="1">
      <alignment horizontal="center" shrinkToFit="0" vertical="bottom" wrapText="1"/>
    </xf>
    <xf borderId="2" fillId="3" fontId="2" numFmtId="0" xfId="0" applyAlignment="1" applyBorder="1" applyFill="1" applyFon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5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6" fillId="4" fontId="2" numFmtId="0" xfId="0" applyAlignment="1" applyBorder="1" applyFill="1" applyFont="1">
      <alignment shrinkToFit="0" vertical="bottom" wrapText="0"/>
    </xf>
    <xf borderId="6" fillId="4" fontId="2" numFmtId="0" xfId="0" applyAlignment="1" applyBorder="1" applyFont="1">
      <alignment horizontal="center" shrinkToFit="0" vertical="bottom" wrapText="0"/>
    </xf>
    <xf borderId="6" fillId="4" fontId="2" numFmtId="4" xfId="0" applyAlignment="1" applyBorder="1" applyFont="1" applyNumberFormat="1">
      <alignment shrinkToFit="0" vertical="bottom" wrapText="0"/>
    </xf>
    <xf borderId="0" fillId="0" fontId="2" numFmtId="165" xfId="0" applyAlignment="1" applyFont="1" applyNumberFormat="1">
      <alignment shrinkToFit="0" vertical="bottom" wrapText="0"/>
    </xf>
    <xf borderId="6" fillId="4" fontId="2" numFmtId="0" xfId="0" applyAlignment="1" applyBorder="1" applyFont="1">
      <alignment shrinkToFit="0" vertical="top" wrapText="0"/>
    </xf>
    <xf borderId="6" fillId="4" fontId="2" numFmtId="4" xfId="0" applyAlignment="1" applyBorder="1" applyFont="1" applyNumberFormat="1">
      <alignment shrinkToFit="0" vertical="top" wrapText="0"/>
    </xf>
    <xf borderId="0" fillId="0" fontId="2" numFmtId="165" xfId="0" applyAlignment="1" applyFont="1" applyNumberFormat="1">
      <alignment shrinkToFit="0" vertical="top" wrapText="0"/>
    </xf>
    <xf borderId="0" fillId="0" fontId="2" numFmtId="0" xfId="0" applyAlignment="1" applyFont="1">
      <alignment shrinkToFit="0" vertical="top" wrapText="0"/>
    </xf>
    <xf borderId="7" fillId="4" fontId="5" numFmtId="0" xfId="0" applyAlignment="1" applyBorder="1" applyFont="1">
      <alignment horizontal="center" shrinkToFit="0" vertical="top" wrapText="0"/>
    </xf>
    <xf borderId="8" fillId="0" fontId="3" numFmtId="0" xfId="0" applyBorder="1" applyFont="1"/>
    <xf borderId="9" fillId="0" fontId="3" numFmtId="0" xfId="0" applyBorder="1" applyFont="1"/>
    <xf borderId="10" fillId="4" fontId="5" numFmtId="0" xfId="0" applyAlignment="1" applyBorder="1" applyFont="1">
      <alignment horizontal="center" shrinkToFit="0" vertical="top" wrapText="0"/>
    </xf>
    <xf borderId="6" fillId="5" fontId="2" numFmtId="0" xfId="0" applyAlignment="1" applyBorder="1" applyFill="1" applyFont="1">
      <alignment shrinkToFit="0" vertical="bottom" wrapText="0"/>
    </xf>
    <xf borderId="6" fillId="5" fontId="2" numFmtId="4" xfId="0" applyAlignment="1" applyBorder="1" applyFont="1" applyNumberFormat="1">
      <alignment shrinkToFit="0" vertical="bottom" wrapText="0"/>
    </xf>
    <xf borderId="6" fillId="4" fontId="1" numFmtId="0" xfId="0" applyAlignment="1" applyBorder="1" applyFont="1">
      <alignment shrinkToFit="0" vertical="bottom" wrapText="0"/>
    </xf>
    <xf borderId="6" fillId="4" fontId="2" numFmtId="166" xfId="0" applyAlignment="1" applyBorder="1" applyFont="1" applyNumberFormat="1">
      <alignment horizontal="left" shrinkToFit="0" vertical="bottom" wrapText="0"/>
    </xf>
    <xf borderId="6" fillId="4" fontId="2" numFmtId="4" xfId="0" applyAlignment="1" applyBorder="1" applyFont="1" applyNumberFormat="1">
      <alignment horizontal="center" shrinkToFit="0" vertical="bottom" wrapText="0"/>
    </xf>
    <xf borderId="6" fillId="4" fontId="2" numFmtId="0" xfId="0" applyAlignment="1" applyBorder="1" applyFont="1">
      <alignment horizontal="left" shrinkToFit="0" vertical="bottom" wrapText="0"/>
    </xf>
    <xf borderId="11" fillId="6" fontId="1" numFmtId="49" xfId="0" applyAlignment="1" applyBorder="1" applyFill="1" applyFont="1" applyNumberFormat="1">
      <alignment horizontal="center" shrinkToFit="0" vertical="center" wrapText="0"/>
    </xf>
    <xf borderId="12" fillId="6" fontId="1" numFmtId="2" xfId="0" applyAlignment="1" applyBorder="1" applyFont="1" applyNumberFormat="1">
      <alignment horizontal="center" shrinkToFit="0" vertical="center" wrapText="0"/>
    </xf>
    <xf borderId="13" fillId="6" fontId="1" numFmtId="49" xfId="0" applyAlignment="1" applyBorder="1" applyFont="1" applyNumberFormat="1">
      <alignment horizontal="center" shrinkToFit="0" vertical="center" wrapText="0"/>
    </xf>
    <xf borderId="11" fillId="6" fontId="1" numFmtId="49" xfId="0" applyAlignment="1" applyBorder="1" applyFont="1" applyNumberFormat="1">
      <alignment horizontal="center" shrinkToFit="0" vertical="center" wrapText="1"/>
    </xf>
    <xf borderId="7" fillId="6" fontId="1" numFmtId="49" xfId="0" applyAlignment="1" applyBorder="1" applyFont="1" applyNumberFormat="1">
      <alignment horizontal="center" shrinkToFit="0" vertical="center" wrapText="0"/>
    </xf>
    <xf borderId="0" fillId="0" fontId="2" numFmtId="167" xfId="0" applyAlignment="1" applyFont="1" applyNumberFormat="1">
      <alignment shrinkToFit="0" vertical="bottom" wrapText="0"/>
    </xf>
    <xf borderId="14" fillId="0" fontId="3" numFmtId="0" xfId="0" applyBorder="1" applyFont="1"/>
    <xf borderId="13" fillId="6" fontId="1" numFmtId="0" xfId="0" applyAlignment="1" applyBorder="1" applyFont="1">
      <alignment horizontal="center" shrinkToFit="0" vertical="center" wrapText="1"/>
    </xf>
    <xf borderId="13" fillId="6" fontId="2" numFmtId="0" xfId="0" applyAlignment="1" applyBorder="1" applyFont="1">
      <alignment horizontal="center" shrinkToFit="0" vertical="center" wrapText="0"/>
    </xf>
    <xf borderId="13" fillId="6" fontId="1" numFmtId="2" xfId="0" applyAlignment="1" applyBorder="1" applyFont="1" applyNumberFormat="1">
      <alignment horizontal="center" shrinkToFit="0" vertical="center" wrapText="0"/>
    </xf>
    <xf borderId="13" fillId="4" fontId="1" numFmtId="0" xfId="0" applyAlignment="1" applyBorder="1" applyFont="1">
      <alignment horizontal="center" shrinkToFit="0" vertical="center" wrapText="1"/>
    </xf>
    <xf borderId="13" fillId="4" fontId="1" numFmtId="0" xfId="0" applyAlignment="1" applyBorder="1" applyFont="1">
      <alignment horizontal="center" shrinkToFit="0" vertical="center" wrapText="0"/>
    </xf>
    <xf borderId="13" fillId="4" fontId="2" numFmtId="0" xfId="0" applyAlignment="1" applyBorder="1" applyFont="1">
      <alignment horizontal="center" shrinkToFit="0" vertical="center" wrapText="0"/>
    </xf>
    <xf borderId="13" fillId="4" fontId="1" numFmtId="2" xfId="0" applyAlignment="1" applyBorder="1" applyFont="1" applyNumberFormat="1">
      <alignment horizontal="center" shrinkToFit="0" vertical="center" wrapText="0"/>
    </xf>
    <xf borderId="13" fillId="4" fontId="2" numFmtId="2" xfId="0" applyAlignment="1" applyBorder="1" applyFont="1" applyNumberFormat="1">
      <alignment horizontal="center" shrinkToFit="0" vertical="center" wrapText="0"/>
    </xf>
    <xf borderId="13" fillId="4" fontId="2" numFmtId="167" xfId="0" applyAlignment="1" applyBorder="1" applyFont="1" applyNumberFormat="1">
      <alignment horizontal="center" shrinkToFit="0" vertical="center" wrapText="0"/>
    </xf>
    <xf borderId="13" fillId="4" fontId="2" numFmtId="1" xfId="0" applyAlignment="1" applyBorder="1" applyFont="1" applyNumberFormat="1">
      <alignment horizontal="center" shrinkToFit="0" vertical="center" wrapText="0"/>
    </xf>
    <xf borderId="6" fillId="4" fontId="6" numFmtId="1" xfId="0" applyAlignment="1" applyBorder="1" applyFont="1" applyNumberFormat="1">
      <alignment shrinkToFit="0" vertical="bottom" wrapText="0"/>
    </xf>
    <xf borderId="13" fillId="4" fontId="2" numFmtId="0" xfId="0" applyAlignment="1" applyBorder="1" applyFont="1">
      <alignment horizontal="left" shrinkToFit="0" vertical="center" wrapText="1"/>
    </xf>
    <xf borderId="13" fillId="4" fontId="2" numFmtId="0" xfId="0" applyAlignment="1" applyBorder="1" applyFont="1">
      <alignment horizontal="center" shrinkToFit="0" vertical="center" wrapText="1"/>
    </xf>
    <xf borderId="13" fillId="4" fontId="2" numFmtId="2" xfId="0" applyAlignment="1" applyBorder="1" applyFont="1" applyNumberFormat="1">
      <alignment horizontal="center" shrinkToFit="0" vertical="center" wrapText="1"/>
    </xf>
    <xf borderId="6" fillId="4" fontId="6" numFmtId="2" xfId="0" applyAlignment="1" applyBorder="1" applyFont="1" applyNumberFormat="1">
      <alignment horizontal="center" shrinkToFit="0" vertical="bottom" wrapText="0"/>
    </xf>
    <xf borderId="13" fillId="4" fontId="2" numFmtId="168" xfId="0" applyAlignment="1" applyBorder="1" applyFont="1" applyNumberFormat="1">
      <alignment horizontal="center" shrinkToFit="0" vertical="center" wrapText="0"/>
    </xf>
    <xf borderId="13" fillId="4" fontId="2" numFmtId="1" xfId="0" applyAlignment="1" applyBorder="1" applyFont="1" applyNumberFormat="1">
      <alignment horizontal="center" shrinkToFit="1" vertical="center" wrapText="0"/>
    </xf>
    <xf borderId="13" fillId="4" fontId="2" numFmtId="2" xfId="0" applyAlignment="1" applyBorder="1" applyFont="1" applyNumberFormat="1">
      <alignment horizontal="center" shrinkToFit="1" vertical="center" wrapText="0"/>
    </xf>
    <xf borderId="12" fillId="4" fontId="1" numFmtId="0" xfId="0" applyAlignment="1" applyBorder="1" applyFont="1">
      <alignment horizontal="left" shrinkToFit="0" vertical="center" wrapText="0"/>
    </xf>
    <xf borderId="15" fillId="4" fontId="1" numFmtId="0" xfId="0" applyAlignment="1" applyBorder="1" applyFont="1">
      <alignment horizontal="left" shrinkToFit="0" vertical="center" wrapText="0"/>
    </xf>
    <xf borderId="15" fillId="4" fontId="1" numFmtId="0" xfId="0" applyAlignment="1" applyBorder="1" applyFont="1">
      <alignment horizontal="center" shrinkToFit="0" vertical="center" wrapText="0"/>
    </xf>
    <xf borderId="10" fillId="4" fontId="1" numFmtId="0" xfId="0" applyAlignment="1" applyBorder="1" applyFont="1">
      <alignment horizontal="center" shrinkToFit="0" vertical="center" wrapText="0"/>
    </xf>
    <xf borderId="13" fillId="4" fontId="1" numFmtId="167" xfId="0" applyAlignment="1" applyBorder="1" applyFont="1" applyNumberFormat="1">
      <alignment horizontal="center" shrinkToFit="0" vertical="center" wrapText="0"/>
    </xf>
    <xf borderId="13" fillId="6" fontId="7" numFmtId="1" xfId="0" applyAlignment="1" applyBorder="1" applyFont="1" applyNumberFormat="1">
      <alignment horizontal="center" shrinkToFit="0" vertical="center" wrapText="0"/>
    </xf>
    <xf borderId="13" fillId="6" fontId="7" numFmtId="0" xfId="0" applyAlignment="1" applyBorder="1" applyFont="1">
      <alignment horizontal="center" shrinkToFit="0" vertical="center" wrapText="1"/>
    </xf>
    <xf borderId="13" fillId="6" fontId="7" numFmtId="0" xfId="0" applyAlignment="1" applyBorder="1" applyFont="1">
      <alignment horizontal="center" shrinkToFit="0" vertical="center" wrapText="0"/>
    </xf>
    <xf borderId="13" fillId="6" fontId="7" numFmtId="2" xfId="0" applyAlignment="1" applyBorder="1" applyFont="1" applyNumberFormat="1">
      <alignment horizontal="center" shrinkToFit="0" vertical="center" wrapText="0"/>
    </xf>
    <xf borderId="13" fillId="6" fontId="7" numFmtId="167" xfId="0" applyAlignment="1" applyBorder="1" applyFont="1" applyNumberFormat="1">
      <alignment horizontal="center" shrinkToFit="0" vertical="center" wrapText="0"/>
    </xf>
    <xf borderId="13" fillId="4" fontId="1" numFmtId="1" xfId="0" applyAlignment="1" applyBorder="1" applyFont="1" applyNumberFormat="1">
      <alignment horizontal="center" shrinkToFit="0" vertical="center" wrapText="1"/>
    </xf>
    <xf borderId="13" fillId="4" fontId="1" numFmtId="1" xfId="0" applyAlignment="1" applyBorder="1" applyFont="1" applyNumberFormat="1">
      <alignment horizontal="center" shrinkToFit="0" vertical="center" wrapText="0"/>
    </xf>
    <xf borderId="13" fillId="4" fontId="6" numFmtId="2" xfId="0" applyAlignment="1" applyBorder="1" applyFont="1" applyNumberFormat="1">
      <alignment horizontal="center" shrinkToFit="0" vertical="bottom" wrapText="0"/>
    </xf>
    <xf borderId="13" fillId="4" fontId="2" numFmtId="1" xfId="0" applyAlignment="1" applyBorder="1" applyFont="1" applyNumberFormat="1">
      <alignment horizontal="center" shrinkToFit="0" vertical="center" wrapText="1"/>
    </xf>
    <xf borderId="13" fillId="0" fontId="6" numFmtId="1" xfId="0" applyAlignment="1" applyBorder="1" applyFont="1" applyNumberFormat="1">
      <alignment shrinkToFit="0" vertical="bottom" wrapText="1"/>
    </xf>
    <xf borderId="13" fillId="0" fontId="6" numFmtId="0" xfId="0" applyAlignment="1" applyBorder="1" applyFont="1">
      <alignment shrinkToFit="0" vertical="bottom" wrapText="1"/>
    </xf>
    <xf borderId="13" fillId="6" fontId="2" numFmtId="0" xfId="0" applyAlignment="1" applyBorder="1" applyFont="1">
      <alignment horizontal="center" shrinkToFit="0" vertical="center" wrapText="1"/>
    </xf>
    <xf borderId="0" fillId="0" fontId="6" numFmtId="1" xfId="0" applyAlignment="1" applyFont="1" applyNumberFormat="1">
      <alignment shrinkToFit="0" vertical="bottom" wrapText="0"/>
    </xf>
    <xf borderId="0" fillId="0" fontId="6" numFmtId="2" xfId="0" applyAlignment="1" applyFont="1" applyNumberFormat="1">
      <alignment shrinkToFit="0" vertical="bottom" wrapText="0"/>
    </xf>
    <xf borderId="13" fillId="0" fontId="6" numFmtId="1" xfId="0" applyAlignment="1" applyBorder="1" applyFont="1" applyNumberFormat="1">
      <alignment shrinkToFit="0" vertical="bottom" wrapText="0"/>
    </xf>
    <xf borderId="13" fillId="4" fontId="2" numFmtId="0" xfId="0" applyAlignment="1" applyBorder="1" applyFont="1">
      <alignment horizontal="left" shrinkToFit="0" vertical="center" wrapText="0"/>
    </xf>
    <xf borderId="13" fillId="6" fontId="2" numFmtId="1" xfId="0" applyAlignment="1" applyBorder="1" applyFont="1" applyNumberFormat="1">
      <alignment horizontal="center" shrinkToFit="0" vertical="center" wrapText="0"/>
    </xf>
    <xf borderId="13" fillId="6" fontId="2" numFmtId="2" xfId="0" applyAlignment="1" applyBorder="1" applyFont="1" applyNumberFormat="1">
      <alignment horizontal="center" shrinkToFit="0" vertical="center" wrapText="0"/>
    </xf>
    <xf borderId="13" fillId="6" fontId="2" numFmtId="167" xfId="0" applyAlignment="1" applyBorder="1" applyFont="1" applyNumberFormat="1">
      <alignment horizontal="center" shrinkToFit="0" vertical="center" wrapText="0"/>
    </xf>
    <xf borderId="13" fillId="4" fontId="6" numFmtId="1" xfId="0" applyAlignment="1" applyBorder="1" applyFont="1" applyNumberFormat="1">
      <alignment horizontal="center" shrinkToFit="0" vertical="bottom" wrapText="0"/>
    </xf>
    <xf borderId="13" fillId="4" fontId="2" numFmtId="0" xfId="0" applyAlignment="1" applyBorder="1" applyFont="1">
      <alignment shrinkToFit="0" vertical="center" wrapText="1"/>
    </xf>
    <xf borderId="13" fillId="4" fontId="6" numFmtId="1" xfId="0" applyAlignment="1" applyBorder="1" applyFont="1" applyNumberFormat="1">
      <alignment shrinkToFit="0" vertical="bottom" wrapText="0"/>
    </xf>
    <xf borderId="13" fillId="4" fontId="6" numFmtId="0" xfId="0" applyAlignment="1" applyBorder="1" applyFont="1">
      <alignment shrinkToFit="0" vertical="bottom" wrapText="1"/>
    </xf>
    <xf borderId="13" fillId="4" fontId="6" numFmtId="0" xfId="0" applyAlignment="1" applyBorder="1" applyFont="1">
      <alignment horizontal="center" shrinkToFit="0" vertical="bottom" wrapText="0"/>
    </xf>
    <xf borderId="13" fillId="6" fontId="1" numFmtId="0" xfId="0" applyAlignment="1" applyBorder="1" applyFont="1">
      <alignment horizontal="center" shrinkToFit="0" vertical="center" wrapText="0"/>
    </xf>
    <xf borderId="13" fillId="6" fontId="1" numFmtId="167" xfId="0" applyAlignment="1" applyBorder="1" applyFont="1" applyNumberFormat="1">
      <alignment horizontal="center" shrinkToFit="0" vertical="center" wrapText="0"/>
    </xf>
    <xf borderId="0" fillId="0" fontId="6" numFmtId="0" xfId="0" applyAlignment="1" applyFont="1">
      <alignment horizontal="center" shrinkToFit="0" vertical="bottom" wrapText="0"/>
    </xf>
    <xf borderId="0" fillId="0" fontId="2" numFmtId="4" xfId="0" applyAlignment="1" applyFont="1" applyNumberFormat="1">
      <alignment shrinkToFit="0" vertical="bottom" wrapText="0"/>
    </xf>
    <xf borderId="0" fillId="0" fontId="6" numFmtId="2" xfId="0" applyAlignment="1" applyFont="1" applyNumberFormat="1">
      <alignment horizontal="center" shrinkToFit="0" vertical="bottom" wrapText="0"/>
    </xf>
    <xf borderId="0" fillId="0" fontId="6" numFmtId="0" xfId="0" applyAlignment="1" applyFont="1">
      <alignment shrinkToFit="0" vertical="bottom" wrapText="1"/>
    </xf>
    <xf borderId="13" fillId="0" fontId="6" numFmtId="1" xfId="0" applyAlignment="1" applyBorder="1" applyFont="1" applyNumberFormat="1">
      <alignment horizontal="right" shrinkToFit="0" vertical="bottom" wrapText="0"/>
    </xf>
    <xf borderId="13" fillId="4" fontId="6" numFmtId="0" xfId="0" applyAlignment="1" applyBorder="1" applyFont="1">
      <alignment horizontal="center" shrinkToFit="0" vertical="bottom" wrapText="1"/>
    </xf>
    <xf borderId="13" fillId="4" fontId="6" numFmtId="168" xfId="0" applyAlignment="1" applyBorder="1" applyFont="1" applyNumberFormat="1">
      <alignment horizontal="center" shrinkToFit="0" vertical="bottom" wrapText="0"/>
    </xf>
    <xf borderId="10" fillId="4" fontId="1" numFmtId="0" xfId="0" applyAlignment="1" applyBorder="1" applyFont="1">
      <alignment horizontal="left" shrinkToFit="0" vertical="center" wrapText="0"/>
    </xf>
    <xf borderId="13" fillId="4" fontId="6" numFmtId="2" xfId="0" applyAlignment="1" applyBorder="1" applyFont="1" applyNumberFormat="1">
      <alignment horizontal="center" shrinkToFit="0" vertical="bottom" wrapText="1"/>
    </xf>
    <xf borderId="13" fillId="0" fontId="6" numFmtId="2" xfId="0" applyAlignment="1" applyBorder="1" applyFont="1" applyNumberFormat="1">
      <alignment horizontal="center" shrinkToFit="0" vertical="bottom" wrapText="0"/>
    </xf>
    <xf borderId="13" fillId="0" fontId="6" numFmtId="0" xfId="0" applyAlignment="1" applyBorder="1" applyFont="1">
      <alignment horizontal="left" shrinkToFit="0" vertical="bottom" wrapText="1"/>
    </xf>
    <xf borderId="13" fillId="6" fontId="2" numFmtId="2" xfId="0" applyAlignment="1" applyBorder="1" applyFont="1" applyNumberFormat="1">
      <alignment horizontal="center" shrinkToFit="0" vertical="center" wrapText="1"/>
    </xf>
    <xf borderId="13" fillId="4" fontId="1" numFmtId="168" xfId="0" applyAlignment="1" applyBorder="1" applyFont="1" applyNumberFormat="1">
      <alignment horizontal="center" shrinkToFit="0" vertical="center" wrapText="0"/>
    </xf>
    <xf borderId="13" fillId="4" fontId="6" numFmtId="49" xfId="0" applyAlignment="1" applyBorder="1" applyFont="1" applyNumberFormat="1">
      <alignment horizontal="center" shrinkToFit="0" vertical="bottom" wrapText="0"/>
    </xf>
    <xf borderId="6" fillId="4" fontId="6" numFmtId="0" xfId="0" applyAlignment="1" applyBorder="1" applyFont="1">
      <alignment shrinkToFit="0" vertical="bottom" wrapText="1"/>
    </xf>
    <xf borderId="13" fillId="6" fontId="7" numFmtId="1" xfId="0" applyAlignment="1" applyBorder="1" applyFont="1" applyNumberFormat="1">
      <alignment horizontal="center" shrinkToFit="1" vertical="center" wrapText="0"/>
    </xf>
    <xf borderId="13" fillId="6" fontId="7" numFmtId="2" xfId="0" applyAlignment="1" applyBorder="1" applyFont="1" applyNumberFormat="1">
      <alignment horizontal="center" shrinkToFit="1" vertical="center" wrapText="0"/>
    </xf>
    <xf borderId="13" fillId="4" fontId="6" numFmtId="1" xfId="0" applyAlignment="1" applyBorder="1" applyFont="1" applyNumberFormat="1">
      <alignment horizontal="center" shrinkToFit="0" vertical="center" wrapText="1"/>
    </xf>
    <xf borderId="13" fillId="4" fontId="6" numFmtId="1" xfId="0" applyAlignment="1" applyBorder="1" applyFont="1" applyNumberFormat="1">
      <alignment horizontal="center" shrinkToFit="0" vertical="bottom" wrapText="1"/>
    </xf>
    <xf borderId="13" fillId="4" fontId="6" numFmtId="1" xfId="0" applyAlignment="1" applyBorder="1" applyFont="1" applyNumberFormat="1">
      <alignment horizontal="right" shrinkToFit="0" vertical="bottom" wrapText="0"/>
    </xf>
    <xf borderId="13" fillId="6" fontId="7" numFmtId="2" xfId="0" applyAlignment="1" applyBorder="1" applyFont="1" applyNumberFormat="1">
      <alignment horizontal="center" shrinkToFit="0" vertical="center" wrapText="1"/>
    </xf>
    <xf borderId="13" fillId="6" fontId="2" numFmtId="1" xfId="0" applyAlignment="1" applyBorder="1" applyFont="1" applyNumberFormat="1">
      <alignment horizontal="center" shrinkToFit="1" vertical="center" wrapText="0"/>
    </xf>
    <xf borderId="13" fillId="6" fontId="2" numFmtId="2" xfId="0" applyAlignment="1" applyBorder="1" applyFont="1" applyNumberFormat="1">
      <alignment horizontal="center" shrinkToFit="1" vertical="center" wrapText="0"/>
    </xf>
    <xf borderId="13" fillId="4" fontId="6" numFmtId="0" xfId="0" applyAlignment="1" applyBorder="1" applyFont="1">
      <alignment shrinkToFit="0" vertical="bottom" wrapText="0"/>
    </xf>
    <xf borderId="13" fillId="4" fontId="6" numFmtId="167" xfId="0" applyAlignment="1" applyBorder="1" applyFont="1" applyNumberFormat="1">
      <alignment horizontal="center" shrinkToFit="0" vertical="bottom" wrapText="0"/>
    </xf>
    <xf borderId="13" fillId="4" fontId="2" numFmtId="0" xfId="0" applyAlignment="1" applyBorder="1" applyFont="1">
      <alignment horizontal="center" shrinkToFit="1" vertical="center" wrapText="0"/>
    </xf>
    <xf borderId="13" fillId="6" fontId="8" numFmtId="0" xfId="0" applyAlignment="1" applyBorder="1" applyFont="1">
      <alignment horizontal="center" shrinkToFit="0" vertical="center" wrapText="0"/>
    </xf>
    <xf borderId="13" fillId="6" fontId="8" numFmtId="2" xfId="0" applyAlignment="1" applyBorder="1" applyFont="1" applyNumberFormat="1">
      <alignment horizontal="center" shrinkToFit="0" vertical="center" wrapText="0"/>
    </xf>
    <xf borderId="12" fillId="4" fontId="5" numFmtId="0" xfId="0" applyAlignment="1" applyBorder="1" applyFont="1">
      <alignment shrinkToFit="0" vertical="center" wrapText="0"/>
    </xf>
    <xf borderId="15" fillId="4" fontId="5" numFmtId="0" xfId="0" applyAlignment="1" applyBorder="1" applyFont="1">
      <alignment shrinkToFit="0" vertical="center" wrapText="0"/>
    </xf>
    <xf borderId="10" fillId="4" fontId="5" numFmtId="0" xfId="0" applyAlignment="1" applyBorder="1" applyFont="1">
      <alignment shrinkToFit="0" vertical="center" wrapText="0"/>
    </xf>
    <xf borderId="13" fillId="4" fontId="5" numFmtId="167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horizontal="left" shrinkToFit="0" vertical="top" wrapText="1"/>
    </xf>
    <xf borderId="0" fillId="0" fontId="2" numFmtId="0" xfId="0" applyAlignment="1" applyFont="1">
      <alignment horizontal="center" shrinkToFit="0" vertical="top" wrapText="1"/>
    </xf>
    <xf borderId="0" fillId="0" fontId="2" numFmtId="2" xfId="0" applyAlignment="1" applyFont="1" applyNumberFormat="1">
      <alignment horizontal="center" shrinkToFit="0" vertical="top" wrapText="1"/>
    </xf>
    <xf borderId="0" fillId="0" fontId="2" numFmtId="169" xfId="0" applyAlignment="1" applyFont="1" applyNumberFormat="1">
      <alignment shrinkToFit="0" vertical="bottom" wrapText="0"/>
    </xf>
    <xf borderId="0" fillId="0" fontId="2" numFmtId="2" xfId="0" applyAlignment="1" applyFont="1" applyNumberFormat="1">
      <alignment shrinkToFit="0" vertical="bottom" wrapText="0"/>
    </xf>
    <xf borderId="0" fillId="0" fontId="2" numFmtId="168" xfId="0" applyAlignment="1" applyFont="1" applyNumberFormat="1">
      <alignment shrinkToFit="0" vertical="bottom" wrapText="0"/>
    </xf>
    <xf borderId="0" fillId="0" fontId="9" numFmtId="0" xfId="0" applyAlignment="1" applyFont="1">
      <alignment shrinkToFit="0" vertical="bottom" wrapText="0"/>
    </xf>
    <xf borderId="16" fillId="4" fontId="10" numFmtId="0" xfId="0" applyAlignment="1" applyBorder="1" applyFont="1">
      <alignment horizontal="center" shrinkToFit="0" vertical="center" wrapText="0"/>
    </xf>
    <xf borderId="6" fillId="4" fontId="10" numFmtId="0" xfId="0" applyAlignment="1" applyBorder="1" applyFont="1">
      <alignment horizontal="center" shrinkToFit="0" vertical="center" wrapText="0"/>
    </xf>
    <xf borderId="11" fillId="6" fontId="5" numFmtId="0" xfId="0" applyAlignment="1" applyBorder="1" applyFont="1">
      <alignment horizontal="center" shrinkToFit="0" vertical="center" wrapText="0"/>
    </xf>
    <xf borderId="13" fillId="6" fontId="5" numFmtId="0" xfId="0" applyAlignment="1" applyBorder="1" applyFont="1">
      <alignment horizontal="center" shrinkToFit="0" vertical="center" wrapText="0"/>
    </xf>
    <xf borderId="7" fillId="6" fontId="5" numFmtId="170" xfId="0" applyAlignment="1" applyBorder="1" applyFont="1" applyNumberFormat="1">
      <alignment horizontal="center" shrinkToFit="0" vertical="center" wrapText="0"/>
    </xf>
    <xf borderId="7" fillId="6" fontId="5" numFmtId="0" xfId="0" applyAlignment="1" applyBorder="1" applyFont="1">
      <alignment horizontal="center" shrinkToFit="0" vertical="center" wrapText="0"/>
    </xf>
    <xf borderId="7" fillId="6" fontId="5" numFmtId="0" xfId="0" applyAlignment="1" applyBorder="1" applyFont="1">
      <alignment horizontal="center" shrinkToFit="0" vertical="bottom" wrapText="0"/>
    </xf>
    <xf borderId="13" fillId="6" fontId="6" numFmtId="0" xfId="0" applyAlignment="1" applyBorder="1" applyFont="1">
      <alignment horizontal="center" shrinkToFit="0" vertical="bottom" wrapText="0"/>
    </xf>
    <xf borderId="13" fillId="6" fontId="6" numFmtId="10" xfId="0" applyAlignment="1" applyBorder="1" applyFont="1" applyNumberFormat="1">
      <alignment horizontal="center" shrinkToFit="0" vertical="bottom" wrapText="0"/>
    </xf>
    <xf borderId="13" fillId="0" fontId="5" numFmtId="0" xfId="0" applyAlignment="1" applyBorder="1" applyFont="1">
      <alignment horizontal="center" shrinkToFit="0" vertical="center" wrapText="0"/>
    </xf>
    <xf borderId="13" fillId="0" fontId="5" numFmtId="0" xfId="0" applyAlignment="1" applyBorder="1" applyFont="1">
      <alignment horizontal="center" shrinkToFit="0" vertical="bottom" wrapText="0"/>
    </xf>
    <xf borderId="13" fillId="0" fontId="5" numFmtId="167" xfId="0" applyAlignment="1" applyBorder="1" applyFont="1" applyNumberFormat="1">
      <alignment horizontal="center" shrinkToFit="0" vertical="bottom" wrapText="0"/>
    </xf>
    <xf borderId="13" fillId="4" fontId="6" numFmtId="171" xfId="0" applyAlignment="1" applyBorder="1" applyFont="1" applyNumberFormat="1">
      <alignment horizontal="center" shrinkToFit="0" vertical="center" wrapText="0"/>
    </xf>
    <xf borderId="13" fillId="4" fontId="6" numFmtId="10" xfId="0" applyAlignment="1" applyBorder="1" applyFont="1" applyNumberFormat="1">
      <alignment horizontal="center" shrinkToFit="0" vertical="center" wrapText="0"/>
    </xf>
    <xf borderId="13" fillId="4" fontId="6" numFmtId="171" xfId="0" applyAlignment="1" applyBorder="1" applyFont="1" applyNumberFormat="1">
      <alignment horizontal="center" shrinkToFit="0" vertical="bottom" wrapText="0"/>
    </xf>
    <xf borderId="13" fillId="4" fontId="6" numFmtId="10" xfId="0" applyAlignment="1" applyBorder="1" applyFont="1" applyNumberFormat="1">
      <alignment horizontal="center" shrinkToFit="0" vertical="bottom" wrapText="0"/>
    </xf>
    <xf borderId="13" fillId="0" fontId="5" numFmtId="0" xfId="0" applyAlignment="1" applyBorder="1" applyFont="1">
      <alignment horizontal="center" shrinkToFit="0" vertical="center" wrapText="1"/>
    </xf>
    <xf borderId="13" fillId="4" fontId="6" numFmtId="10" xfId="0" applyAlignment="1" applyBorder="1" applyFont="1" applyNumberFormat="1">
      <alignment shrinkToFit="0" vertical="bottom" wrapText="0"/>
    </xf>
    <xf borderId="13" fillId="6" fontId="5" numFmtId="167" xfId="0" applyAlignment="1" applyBorder="1" applyFont="1" applyNumberFormat="1">
      <alignment horizontal="center" shrinkToFit="0" vertical="center" wrapText="0"/>
    </xf>
    <xf borderId="7" fillId="6" fontId="5" numFmtId="172" xfId="0" applyAlignment="1" applyBorder="1" applyFont="1" applyNumberFormat="1">
      <alignment horizontal="center" shrinkToFit="0" vertical="center" wrapText="0"/>
    </xf>
    <xf borderId="7" fillId="6" fontId="5" numFmtId="172" xfId="0" applyAlignment="1" applyBorder="1" applyFont="1" applyNumberFormat="1">
      <alignment horizontal="center" shrinkToFit="0" vertical="bottom" wrapText="0"/>
    </xf>
    <xf borderId="13" fillId="4" fontId="5" numFmtId="0" xfId="0" applyAlignment="1" applyBorder="1" applyFont="1">
      <alignment horizontal="center" shrinkToFit="0" vertical="center" wrapText="0"/>
    </xf>
    <xf borderId="13" fillId="4" fontId="5" numFmtId="0" xfId="0" applyAlignment="1" applyBorder="1" applyFont="1">
      <alignment horizontal="left" shrinkToFit="0" vertical="center" wrapText="0"/>
    </xf>
    <xf borderId="7" fillId="4" fontId="6" numFmtId="172" xfId="0" applyAlignment="1" applyBorder="1" applyFont="1" applyNumberFormat="1">
      <alignment horizontal="center" shrinkToFit="0" vertical="center" wrapText="0"/>
    </xf>
    <xf borderId="7" fillId="4" fontId="6" numFmtId="165" xfId="0" applyAlignment="1" applyBorder="1" applyFont="1" applyNumberFormat="1">
      <alignment horizontal="center" shrinkToFit="0" vertical="center" wrapText="0"/>
    </xf>
    <xf borderId="7" fillId="4" fontId="6" numFmtId="172" xfId="0" applyAlignment="1" applyBorder="1" applyFont="1" applyNumberFormat="1">
      <alignment horizontal="center" shrinkToFit="0" vertical="bottom" wrapText="0"/>
    </xf>
    <xf borderId="13" fillId="6" fontId="5" numFmtId="0" xfId="0" applyAlignment="1" applyBorder="1" applyFont="1">
      <alignment horizontal="left" shrinkToFit="0" vertical="center" wrapText="0"/>
    </xf>
    <xf borderId="7" fillId="6" fontId="5" numFmtId="10" xfId="0" applyAlignment="1" applyBorder="1" applyFont="1" applyNumberFormat="1">
      <alignment horizontal="center" shrinkToFit="0" vertical="center" wrapText="0"/>
    </xf>
    <xf borderId="7" fillId="6" fontId="5" numFmtId="10" xfId="0" applyAlignment="1" applyBorder="1" applyFont="1" applyNumberFormat="1">
      <alignment horizontal="center" shrinkToFit="0" vertical="bottom" wrapText="0"/>
    </xf>
    <xf borderId="7" fillId="4" fontId="6" numFmtId="10" xfId="0" applyAlignment="1" applyBorder="1" applyFont="1" applyNumberFormat="1">
      <alignment horizontal="center" shrinkToFit="0" vertical="center" wrapText="0"/>
    </xf>
    <xf borderId="7" fillId="4" fontId="6" numFmtId="10" xfId="0" applyAlignment="1" applyBorder="1" applyFont="1" applyNumberFormat="1">
      <alignment horizontal="center" shrinkToFit="0" vertical="bottom" wrapText="0"/>
    </xf>
    <xf borderId="0" fillId="0" fontId="2" numFmtId="0" xfId="0" applyAlignment="1" applyFont="1">
      <alignment horizontal="left" shrinkToFit="0" vertical="center" wrapText="0"/>
    </xf>
    <xf borderId="0" fillId="0" fontId="11" numFmtId="0" xfId="0" applyAlignment="1" applyFont="1">
      <alignment horizontal="center" shrinkToFit="0" vertical="bottom" wrapText="0"/>
    </xf>
    <xf borderId="0" fillId="0" fontId="11" numFmtId="0" xfId="0" applyAlignment="1" applyFont="1">
      <alignment shrinkToFit="0" vertical="bottom" wrapText="1"/>
    </xf>
    <xf borderId="0" fillId="0" fontId="11" numFmtId="173" xfId="0" applyAlignment="1" applyFont="1" applyNumberFormat="1">
      <alignment horizontal="center" shrinkToFit="0" vertical="bottom" wrapText="0"/>
    </xf>
    <xf borderId="0" fillId="0" fontId="12" numFmtId="0" xfId="0" applyAlignment="1" applyFont="1">
      <alignment horizontal="center" shrinkToFit="0" vertical="bottom" wrapText="0"/>
    </xf>
    <xf borderId="0" fillId="0" fontId="11" numFmtId="0" xfId="0" applyAlignment="1" applyFont="1">
      <alignment shrinkToFit="0" vertical="bottom" wrapText="0"/>
    </xf>
    <xf borderId="17" fillId="0" fontId="13" numFmtId="0" xfId="0" applyAlignment="1" applyBorder="1" applyFont="1">
      <alignment horizontal="center" shrinkToFit="0" vertical="bottom" wrapText="0"/>
    </xf>
    <xf borderId="18" fillId="0" fontId="13" numFmtId="0" xfId="0" applyAlignment="1" applyBorder="1" applyFont="1">
      <alignment shrinkToFit="0" vertical="bottom" wrapText="0"/>
    </xf>
    <xf borderId="18" fillId="0" fontId="13" numFmtId="0" xfId="0" applyAlignment="1" applyBorder="1" applyFont="1">
      <alignment horizontal="center" shrinkToFit="0" vertical="bottom" wrapText="0"/>
    </xf>
    <xf borderId="19" fillId="0" fontId="14" numFmtId="0" xfId="0" applyAlignment="1" applyBorder="1" applyFont="1">
      <alignment shrinkToFit="0" vertical="bottom" wrapText="0"/>
    </xf>
    <xf borderId="0" fillId="0" fontId="2" numFmtId="10" xfId="0" applyAlignment="1" applyFont="1" applyNumberFormat="1">
      <alignment shrinkToFit="0" vertical="bottom" wrapText="0"/>
    </xf>
    <xf borderId="20" fillId="0" fontId="15" numFmtId="0" xfId="0" applyAlignment="1" applyBorder="1" applyFont="1">
      <alignment horizontal="right" shrinkToFit="0" vertical="center" wrapText="0"/>
    </xf>
    <xf borderId="0" fillId="0" fontId="15" numFmtId="0" xfId="0" applyAlignment="1" applyFont="1">
      <alignment horizontal="center" shrinkToFit="0" vertical="center" wrapText="0"/>
    </xf>
    <xf borderId="21" fillId="0" fontId="14" numFmtId="0" xfId="0" applyAlignment="1" applyBorder="1" applyFont="1">
      <alignment shrinkToFit="0" vertical="bottom" wrapText="0"/>
    </xf>
    <xf borderId="20" fillId="0" fontId="3" numFmtId="0" xfId="0" applyBorder="1" applyFont="1"/>
    <xf borderId="0" fillId="0" fontId="16" numFmtId="0" xfId="0" applyAlignment="1" applyFont="1">
      <alignment horizontal="center" shrinkToFit="0" vertical="center" wrapText="0"/>
    </xf>
    <xf borderId="22" fillId="0" fontId="14" numFmtId="0" xfId="0" applyAlignment="1" applyBorder="1" applyFont="1">
      <alignment shrinkToFit="0" vertical="bottom" wrapText="0"/>
    </xf>
    <xf borderId="23" fillId="0" fontId="14" numFmtId="0" xfId="0" applyAlignment="1" applyBorder="1" applyFont="1">
      <alignment shrinkToFit="0" vertical="bottom" wrapText="0"/>
    </xf>
    <xf borderId="24" fillId="0" fontId="14" numFmtId="0" xfId="0" applyAlignment="1" applyBorder="1" applyFont="1">
      <alignment shrinkToFit="0" vertical="bottom" wrapText="0"/>
    </xf>
    <xf borderId="0" fillId="0" fontId="14" numFmtId="0" xfId="0" applyAlignment="1" applyFont="1">
      <alignment shrinkToFit="0" vertical="bottom" wrapText="0"/>
    </xf>
    <xf borderId="7" fillId="0" fontId="17" numFmtId="0" xfId="0" applyAlignment="1" applyBorder="1" applyFont="1">
      <alignment horizontal="center" shrinkToFit="0" vertical="bottom" wrapText="0"/>
    </xf>
    <xf borderId="0" fillId="0" fontId="14" numFmtId="0" xfId="0" applyAlignment="1" applyFont="1">
      <alignment horizontal="right" shrinkToFit="0" vertical="bottom" wrapText="0"/>
    </xf>
    <xf borderId="25" fillId="0" fontId="2" numFmtId="0" xfId="0" applyAlignment="1" applyBorder="1" applyFont="1">
      <alignment shrinkToFit="0" vertical="bottom" wrapText="0"/>
    </xf>
    <xf borderId="0" fillId="0" fontId="17" numFmtId="10" xfId="0" applyAlignment="1" applyFont="1" applyNumberFormat="1">
      <alignment horizontal="center" shrinkToFit="0" vertical="center" wrapText="0"/>
    </xf>
    <xf borderId="26" fillId="0" fontId="17" numFmtId="10" xfId="0" applyAlignment="1" applyBorder="1" applyFont="1" applyNumberFormat="1">
      <alignment horizontal="center" shrinkToFit="0" vertical="center" wrapText="0"/>
    </xf>
    <xf borderId="0" fillId="0" fontId="2" numFmtId="10" xfId="0" applyAlignment="1" applyFont="1" applyNumberFormat="1">
      <alignment horizontal="center" shrinkToFit="0" vertical="center" wrapText="0"/>
    </xf>
    <xf borderId="26" fillId="0" fontId="2" numFmtId="10" xfId="0" applyAlignment="1" applyBorder="1" applyFont="1" applyNumberFormat="1">
      <alignment horizontal="center" shrinkToFit="0" vertical="center" wrapText="0"/>
    </xf>
    <xf borderId="0" fillId="0" fontId="13" numFmtId="0" xfId="0" applyAlignment="1" applyFont="1">
      <alignment shrinkToFit="0" vertical="bottom" wrapText="0"/>
    </xf>
    <xf borderId="0" fillId="0" fontId="13" numFmtId="10" xfId="0" applyAlignment="1" applyFont="1" applyNumberFormat="1">
      <alignment shrinkToFit="0" vertical="bottom" wrapText="0"/>
    </xf>
    <xf borderId="26" fillId="0" fontId="2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horizontal="right" shrinkToFit="0" vertical="bottom" wrapText="0"/>
    </xf>
    <xf borderId="0" fillId="0" fontId="13" numFmtId="10" xfId="0" applyAlignment="1" applyFont="1" applyNumberFormat="1">
      <alignment horizontal="right" shrinkToFit="0" vertical="bottom" wrapText="0"/>
    </xf>
    <xf borderId="0" fillId="0" fontId="17" numFmtId="0" xfId="0" applyAlignment="1" applyFont="1">
      <alignment horizontal="center" shrinkToFit="0" vertical="center" wrapText="0"/>
    </xf>
    <xf borderId="26" fillId="0" fontId="17" numFmtId="0" xfId="0" applyAlignment="1" applyBorder="1" applyFont="1">
      <alignment horizontal="center" shrinkToFit="0" vertical="center" wrapText="0"/>
    </xf>
    <xf borderId="0" fillId="0" fontId="14" numFmtId="0" xfId="0" applyAlignment="1" applyFont="1">
      <alignment horizontal="center" shrinkToFit="0" vertical="bottom" wrapText="0"/>
    </xf>
    <xf borderId="27" fillId="0" fontId="2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shrinkToFit="0" vertical="bottom" wrapText="0"/>
    </xf>
    <xf borderId="1" fillId="0" fontId="17" numFmtId="10" xfId="0" applyAlignment="1" applyBorder="1" applyFont="1" applyNumberFormat="1">
      <alignment horizontal="center" shrinkToFit="0" vertical="center" wrapText="0"/>
    </xf>
    <xf borderId="28" fillId="0" fontId="17" numFmtId="10" xfId="0" applyAlignment="1" applyBorder="1" applyFont="1" applyNumberFormat="1">
      <alignment horizontal="center" shrinkToFit="0" vertical="center" wrapText="0"/>
    </xf>
    <xf borderId="0" fillId="0" fontId="15" numFmtId="0" xfId="0" applyAlignment="1" applyFont="1">
      <alignment shrinkToFit="0" vertical="bottom" wrapText="0"/>
    </xf>
    <xf borderId="0" fillId="0" fontId="10" numFmtId="10" xfId="0" applyAlignment="1" applyFont="1" applyNumberFormat="1">
      <alignment horizontal="center" shrinkToFit="0" vertical="bottom" wrapText="0"/>
    </xf>
    <xf borderId="29" fillId="0" fontId="3" numFmtId="0" xfId="0" applyBorder="1" applyFont="1"/>
    <xf borderId="13" fillId="0" fontId="2" numFmtId="2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shrinkToFit="0" vertical="bottom" wrapText="0"/>
    </xf>
    <xf borderId="15" fillId="6" fontId="6" numFmtId="2" xfId="0" applyAlignment="1" applyBorder="1" applyFont="1" applyNumberFormat="1">
      <alignment horizontal="center" shrinkToFit="0" vertical="bottom" wrapText="0"/>
    </xf>
    <xf borderId="13" fillId="4" fontId="2" numFmtId="174" xfId="0" applyAlignment="1" applyBorder="1" applyFont="1" applyNumberFormat="1">
      <alignment horizontal="center" shrinkToFit="0" vertical="center" wrapText="0"/>
    </xf>
    <xf borderId="30" fillId="4" fontId="1" numFmtId="167" xfId="0" applyAlignment="1" applyBorder="1" applyFont="1" applyNumberFormat="1">
      <alignment horizontal="center" shrinkToFit="0" vertical="center" wrapText="0"/>
    </xf>
    <xf borderId="31" fillId="4" fontId="1" numFmtId="167" xfId="0" applyAlignment="1" applyBorder="1" applyFont="1" applyNumberFormat="1">
      <alignment horizontal="center" shrinkToFit="0" vertical="center" wrapText="0"/>
    </xf>
    <xf borderId="32" fillId="4" fontId="1" numFmtId="167" xfId="0" applyAlignment="1" applyBorder="1" applyFont="1" applyNumberFormat="1">
      <alignment horizontal="center" shrinkToFit="0" vertical="center" wrapText="0"/>
    </xf>
    <xf borderId="6" fillId="4" fontId="1" numFmtId="167" xfId="0" applyAlignment="1" applyBorder="1" applyFont="1" applyNumberFormat="1">
      <alignment horizontal="center" shrinkToFit="0" vertical="center" wrapText="0"/>
    </xf>
    <xf borderId="13" fillId="4" fontId="2" numFmtId="49" xfId="0" applyAlignment="1" applyBorder="1" applyFont="1" applyNumberFormat="1">
      <alignment horizontal="center" shrinkToFit="0" vertical="center" wrapText="0"/>
    </xf>
    <xf borderId="13" fillId="0" fontId="6" numFmtId="0" xfId="0" applyAlignment="1" applyBorder="1" applyFont="1">
      <alignment shrinkToFit="0" vertical="bottom" wrapText="0"/>
    </xf>
    <xf borderId="6" fillId="4" fontId="6" numFmtId="0" xfId="0" applyAlignment="1" applyBorder="1" applyFont="1">
      <alignment shrinkToFit="0" vertical="bottom" wrapText="0"/>
    </xf>
    <xf borderId="13" fillId="4" fontId="1" numFmtId="0" xfId="0" applyAlignment="1" applyBorder="1" applyFont="1">
      <alignment horizontal="left" shrinkToFit="0" vertical="center" wrapText="0"/>
    </xf>
    <xf borderId="13" fillId="4" fontId="2" numFmtId="0" xfId="0" applyAlignment="1" applyBorder="1" applyFont="1">
      <alignment horizontal="left" shrinkToFit="0" vertical="bottom" wrapText="1"/>
    </xf>
    <xf borderId="13" fillId="4" fontId="6" numFmtId="0" xfId="0" applyAlignment="1" applyBorder="1" applyFont="1">
      <alignment horizontal="left" shrinkToFit="0" vertical="bottom" wrapText="1"/>
    </xf>
    <xf borderId="13" fillId="4" fontId="2" numFmtId="0" xfId="0" applyAlignment="1" applyBorder="1" applyFont="1">
      <alignment horizontal="center" shrinkToFit="0" vertical="bottom" wrapText="0"/>
    </xf>
    <xf borderId="15" fillId="4" fontId="2" numFmtId="1" xfId="0" applyAlignment="1" applyBorder="1" applyFont="1" applyNumberFormat="1">
      <alignment horizontal="center" shrinkToFit="0" vertical="center" wrapText="0"/>
    </xf>
    <xf borderId="15" fillId="4" fontId="2" numFmtId="1" xfId="0" applyAlignment="1" applyBorder="1" applyFont="1" applyNumberFormat="1">
      <alignment horizontal="center" shrinkToFit="1" vertical="center" wrapText="0"/>
    </xf>
    <xf borderId="15" fillId="4" fontId="2" numFmtId="0" xfId="0" applyAlignment="1" applyBorder="1" applyFont="1">
      <alignment horizontal="left" shrinkToFit="0" vertical="center" wrapText="1"/>
    </xf>
    <xf borderId="15" fillId="4" fontId="2" numFmtId="0" xfId="0" applyAlignment="1" applyBorder="1" applyFont="1">
      <alignment horizontal="center" shrinkToFit="0" vertical="center" wrapText="1"/>
    </xf>
    <xf borderId="15" fillId="4" fontId="2" numFmtId="2" xfId="0" applyAlignment="1" applyBorder="1" applyFont="1" applyNumberFormat="1">
      <alignment horizontal="center" shrinkToFit="1" vertical="center" wrapText="0"/>
    </xf>
    <xf borderId="10" fillId="4" fontId="2" numFmtId="2" xfId="0" applyAlignment="1" applyBorder="1" applyFont="1" applyNumberFormat="1">
      <alignment horizontal="center" shrinkToFit="0" vertical="center" wrapText="0"/>
    </xf>
    <xf borderId="13" fillId="4" fontId="2" numFmtId="172" xfId="0" applyAlignment="1" applyBorder="1" applyFont="1" applyNumberFormat="1">
      <alignment horizontal="center" shrinkToFit="1" vertical="center" wrapText="0"/>
    </xf>
    <xf borderId="13" fillId="6" fontId="1" numFmtId="1" xfId="0" applyAlignment="1" applyBorder="1" applyFont="1" applyNumberFormat="1">
      <alignment horizontal="center" shrinkToFit="0" vertical="center" wrapText="1"/>
    </xf>
    <xf borderId="13" fillId="6" fontId="1" numFmtId="1" xfId="0" applyAlignment="1" applyBorder="1" applyFont="1" applyNumberFormat="1">
      <alignment horizontal="center" shrinkToFit="0" vertical="center" wrapText="0"/>
    </xf>
    <xf borderId="15" fillId="4" fontId="5" numFmtId="0" xfId="0" applyAlignment="1" applyBorder="1" applyFont="1">
      <alignment horizontal="center" shrinkToFit="0" vertical="center" wrapText="0"/>
    </xf>
    <xf borderId="10" fillId="4" fontId="5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horizontal="right" shrinkToFit="0" vertical="bottom" wrapText="0"/>
    </xf>
    <xf borderId="0" fillId="0" fontId="2" numFmtId="2" xfId="0" applyAlignment="1" applyFont="1" applyNumberFormat="1">
      <alignment horizontal="right" shrinkToFit="0" vertical="bottom" wrapText="0"/>
    </xf>
  </cellXfs>
  <cellStyles count="1">
    <cellStyle xfId="0" name="Normal" builtinId="0"/>
  </cellStyles>
  <dxfs count="1">
    <dxf>
      <font>
        <color rgb="FFFFFFFF"/>
      </font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5.5"/>
    <col customWidth="1" min="2" max="4" width="12.75"/>
    <col customWidth="1" min="5" max="5" width="25.5"/>
    <col customWidth="1" min="6" max="6" width="11.5"/>
    <col customWidth="1" min="7" max="26" width="8.63"/>
  </cols>
  <sheetData>
    <row r="1" ht="12.75" customHeight="1">
      <c r="A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7.75" customHeight="1">
      <c r="A2" s="3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7.75" customHeight="1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/>
      <c r="B4" s="5"/>
      <c r="C4" s="5"/>
      <c r="D4" s="5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"/>
      <c r="B5" s="3"/>
      <c r="C5" s="3"/>
      <c r="D5" s="6"/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2.5" customHeight="1">
      <c r="A6" s="7" t="s">
        <v>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1"/>
      <c r="B7" s="3"/>
      <c r="C7" s="3"/>
      <c r="D7" s="6"/>
      <c r="E7" s="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75" customHeight="1">
      <c r="A8" s="8" t="s">
        <v>2</v>
      </c>
      <c r="B8" s="9"/>
      <c r="C8" s="9"/>
      <c r="D8" s="9"/>
      <c r="E8" s="1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3" t="s">
        <v>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11"/>
      <c r="B11" s="11"/>
      <c r="C11" s="11"/>
      <c r="D11" s="11"/>
      <c r="E11" s="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2.5" customHeight="1">
      <c r="A12" s="12" t="s">
        <v>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69.0" customHeight="1">
      <c r="A14" s="7" t="str">
        <f>"A empresa "&amp;B23&amp;", inscrita no CNPJ nº "&amp;B24&amp;", por intermédio de seu representante legal o (a) Sr. (a) "&amp;B28&amp;", portador (a) da Carteira de Identidade nº "&amp;B30&amp;" e do CPF nº "&amp;B29&amp;", DECLARA, para fins deste Edital, sob as sanções administrativas cabíveis e sob as penas da lei, conforme determinam as Leis Federais de nº 8.212/1991, 12.546/2011, 12.844/2013 e 13.161/2015, que:"</f>
        <v>A empresa , inscrita no CNPJ nº , por intermédio de seu representante legal o (a) Sr. (a) , portador (a) da Carteira de Identidade nº  e do CPF nº , DECLARA, para fins deste Edital, sob as sanções administrativas cabíveis e sob as penas da lei, conforme determinam as Leis Federais de nº 8.212/1991, 12.546/2011, 12.844/2013 e 13.161/2015, que: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62.25" customHeight="1">
      <c r="A16" s="13"/>
      <c r="B16" s="9"/>
      <c r="C16" s="9"/>
      <c r="D16" s="9"/>
      <c r="E16" s="1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2.5" customHeight="1">
      <c r="A18" s="7" t="s">
        <v>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14">
        <f>TODAY()</f>
        <v>45604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15"/>
      <c r="B22" s="15"/>
      <c r="C22" s="15"/>
      <c r="D22" s="15"/>
      <c r="E22" s="1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" t="s">
        <v>6</v>
      </c>
      <c r="B23" s="13"/>
      <c r="C23" s="9"/>
      <c r="D23" s="9"/>
      <c r="E23" s="1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" t="s">
        <v>7</v>
      </c>
      <c r="B24" s="13"/>
      <c r="C24" s="9"/>
      <c r="D24" s="9"/>
      <c r="E24" s="1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 t="s">
        <v>8</v>
      </c>
      <c r="B25" s="13"/>
      <c r="C25" s="9"/>
      <c r="D25" s="9"/>
      <c r="E25" s="1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 t="s">
        <v>9</v>
      </c>
      <c r="B26" s="13"/>
      <c r="C26" s="9"/>
      <c r="D26" s="9"/>
      <c r="E26" s="1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16"/>
      <c r="C27" s="16"/>
      <c r="D27" s="16"/>
      <c r="E27" s="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17" t="s">
        <v>10</v>
      </c>
      <c r="B28" s="13"/>
      <c r="C28" s="9"/>
      <c r="D28" s="9"/>
      <c r="E28" s="1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17" t="s">
        <v>11</v>
      </c>
      <c r="B29" s="13"/>
      <c r="C29" s="9"/>
      <c r="D29" s="9"/>
      <c r="E29" s="1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17" t="s">
        <v>12</v>
      </c>
      <c r="B30" s="13"/>
      <c r="C30" s="9"/>
      <c r="D30" s="9"/>
      <c r="E30" s="1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16"/>
      <c r="C31" s="16"/>
      <c r="D31" s="16"/>
      <c r="E31" s="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 t="s">
        <v>13</v>
      </c>
      <c r="B32" s="13"/>
      <c r="C32" s="9"/>
      <c r="D32" s="9"/>
      <c r="E32" s="1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 t="s">
        <v>14</v>
      </c>
      <c r="B33" s="13"/>
      <c r="C33" s="9"/>
      <c r="D33" s="9"/>
      <c r="E33" s="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0">
    <mergeCell ref="A1:E1"/>
    <mergeCell ref="A2:E3"/>
    <mergeCell ref="A4:E4"/>
    <mergeCell ref="A6:E6"/>
    <mergeCell ref="A8:E8"/>
    <mergeCell ref="A10:E10"/>
    <mergeCell ref="A12:E12"/>
    <mergeCell ref="B26:E26"/>
    <mergeCell ref="B28:E28"/>
    <mergeCell ref="B29:E29"/>
    <mergeCell ref="B30:E30"/>
    <mergeCell ref="B32:E32"/>
    <mergeCell ref="B33:E33"/>
    <mergeCell ref="A14:E14"/>
    <mergeCell ref="A16:E16"/>
    <mergeCell ref="A18:E18"/>
    <mergeCell ref="A20:E20"/>
    <mergeCell ref="B23:E23"/>
    <mergeCell ref="B24:E24"/>
    <mergeCell ref="B25:E25"/>
  </mergeCells>
  <dataValidations>
    <dataValidation type="list" allowBlank="1" showInputMessage="1" showErrorMessage="1" prompt="Opção - Escolher um das opções da forma de recolhimento referente a contribuição previdenciária." sqref="A16">
      <formula1>"A empresa não é optante pela desoneração da folha de pagamento e fará os recolhimentos referentes as contribuições previdenciárias na alíquota de 20% (vinte por cento) sobre o total da remuneração paga aos segurados empregados,de acordo com a Lei 8.212/1"</formula1>
    </dataValidation>
  </dataValidations>
  <printOptions/>
  <pageMargins bottom="0.7875" footer="0.0" header="0.0" left="0.7875" right="0.7875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6.0"/>
    <col customWidth="1" min="3" max="3" width="6.88"/>
    <col customWidth="1" min="4" max="4" width="7.75"/>
    <col customWidth="1" min="5" max="5" width="81.13"/>
    <col customWidth="1" min="6" max="6" width="5.38"/>
    <col customWidth="1" min="7" max="7" width="11.38"/>
    <col customWidth="1" min="8" max="8" width="8.5"/>
    <col customWidth="1" min="9" max="9" width="10.63"/>
    <col customWidth="1" min="10" max="11" width="12.88"/>
    <col customWidth="1" min="12" max="12" width="18.88"/>
    <col customWidth="1" min="13" max="13" width="17.88"/>
    <col customWidth="1" min="14" max="14" width="13.88"/>
    <col customWidth="1" min="15" max="15" width="15.0"/>
    <col customWidth="1" min="16" max="16" width="14.38"/>
    <col customWidth="1" min="17" max="17" width="9.13"/>
    <col customWidth="1" min="18" max="19" width="14.25"/>
    <col customWidth="1" min="20" max="20" width="10.88"/>
    <col customWidth="1" min="21" max="21" width="15.0"/>
    <col customWidth="1" min="22" max="30" width="8.0"/>
  </cols>
  <sheetData>
    <row r="1" ht="12.75" customHeight="1">
      <c r="A1" s="18"/>
      <c r="B1" s="18"/>
      <c r="C1" s="18"/>
      <c r="D1" s="18"/>
      <c r="E1" s="18"/>
      <c r="F1" s="19"/>
      <c r="G1" s="20"/>
      <c r="H1" s="20"/>
      <c r="I1" s="20"/>
      <c r="J1" s="20"/>
      <c r="K1" s="20"/>
      <c r="L1" s="18"/>
      <c r="M1" s="18"/>
      <c r="N1" s="18"/>
      <c r="O1" s="2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12.75" customHeight="1">
      <c r="A2" s="22"/>
      <c r="B2" s="22"/>
      <c r="C2" s="22"/>
      <c r="D2" s="22"/>
      <c r="E2" s="22"/>
      <c r="F2" s="22"/>
      <c r="G2" s="23"/>
      <c r="H2" s="23"/>
      <c r="I2" s="23"/>
      <c r="J2" s="23"/>
      <c r="K2" s="23"/>
      <c r="L2" s="22"/>
      <c r="M2" s="22"/>
      <c r="N2" s="22"/>
      <c r="O2" s="24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ht="15.0" customHeight="1">
      <c r="A3" s="22"/>
      <c r="B3" s="26" t="s">
        <v>15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9"/>
      <c r="O3" s="24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ht="12.75" customHeight="1">
      <c r="A4" s="18"/>
      <c r="B4" s="18"/>
      <c r="C4" s="18"/>
      <c r="D4" s="18"/>
      <c r="E4" s="18"/>
      <c r="F4" s="19"/>
      <c r="G4" s="20"/>
      <c r="H4" s="20"/>
      <c r="I4" s="20"/>
      <c r="J4" s="20"/>
      <c r="K4" s="20"/>
      <c r="L4" s="18"/>
      <c r="M4" s="18"/>
      <c r="N4" s="18"/>
      <c r="O4" s="2"/>
      <c r="P4" s="30" t="s">
        <v>16</v>
      </c>
      <c r="Q4" s="31">
        <v>1.25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ht="12.75" customHeight="1">
      <c r="A5" s="18"/>
      <c r="B5" s="32" t="s">
        <v>17</v>
      </c>
      <c r="C5" s="32"/>
      <c r="D5" s="32"/>
      <c r="E5" s="32"/>
      <c r="F5" s="32"/>
      <c r="G5" s="32"/>
      <c r="H5" s="20"/>
      <c r="I5" s="20"/>
      <c r="J5" s="20"/>
      <c r="K5" s="20"/>
      <c r="L5" s="18"/>
      <c r="M5" s="32"/>
      <c r="N5" s="32"/>
      <c r="O5" s="2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ht="12.75" customHeight="1">
      <c r="A6" s="18"/>
      <c r="B6" s="32" t="s">
        <v>18</v>
      </c>
      <c r="C6" s="32">
        <v>1147.84</v>
      </c>
      <c r="D6" s="32"/>
      <c r="E6" s="32"/>
      <c r="F6" s="32"/>
      <c r="G6" s="32"/>
      <c r="H6" s="20"/>
      <c r="I6" s="20"/>
      <c r="J6" s="20"/>
      <c r="K6" s="20"/>
      <c r="L6" s="18"/>
      <c r="M6" s="32"/>
      <c r="N6" s="32"/>
      <c r="O6" s="2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ht="12.75" customHeight="1">
      <c r="A7" s="18"/>
      <c r="B7" s="32" t="s">
        <v>19</v>
      </c>
      <c r="C7" s="32"/>
      <c r="D7" s="32"/>
      <c r="E7" s="32"/>
      <c r="F7" s="32"/>
      <c r="G7" s="32"/>
      <c r="H7" s="20"/>
      <c r="I7" s="20"/>
      <c r="J7" s="20"/>
      <c r="K7" s="20"/>
      <c r="L7" s="18"/>
      <c r="M7" s="32"/>
      <c r="N7" s="32"/>
      <c r="O7" s="2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ht="12.75" customHeight="1">
      <c r="A8" s="18"/>
      <c r="B8" s="32" t="s">
        <v>20</v>
      </c>
      <c r="C8" s="32"/>
      <c r="D8" s="32"/>
      <c r="E8" s="33">
        <v>45582.0</v>
      </c>
      <c r="F8" s="34"/>
      <c r="G8" s="34"/>
      <c r="H8" s="20"/>
      <c r="I8" s="20"/>
      <c r="J8" s="20"/>
      <c r="K8" s="20"/>
      <c r="L8" s="18"/>
      <c r="M8" s="18"/>
      <c r="N8" s="19"/>
      <c r="O8" s="2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ht="12.75" customHeight="1">
      <c r="A9" s="18"/>
      <c r="B9" s="32" t="s">
        <v>21</v>
      </c>
      <c r="C9" s="32"/>
      <c r="D9" s="32"/>
      <c r="E9" s="34"/>
      <c r="F9" s="34"/>
      <c r="G9" s="34"/>
      <c r="H9" s="35"/>
      <c r="I9" s="35"/>
      <c r="J9" s="35"/>
      <c r="K9" s="35"/>
      <c r="L9" s="18"/>
      <c r="M9" s="18"/>
      <c r="N9" s="19"/>
      <c r="O9" s="2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ht="12.75" customHeight="1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ht="25.5" customHeight="1">
      <c r="A12" s="2"/>
      <c r="B12" s="36" t="s">
        <v>22</v>
      </c>
      <c r="C12" s="37" t="s">
        <v>23</v>
      </c>
      <c r="D12" s="38" t="s">
        <v>24</v>
      </c>
      <c r="E12" s="39" t="s">
        <v>25</v>
      </c>
      <c r="F12" s="38" t="s">
        <v>26</v>
      </c>
      <c r="G12" s="37" t="s">
        <v>27</v>
      </c>
      <c r="H12" s="40" t="s">
        <v>28</v>
      </c>
      <c r="I12" s="28"/>
      <c r="J12" s="40" t="s">
        <v>29</v>
      </c>
      <c r="K12" s="28"/>
      <c r="L12" s="38" t="s">
        <v>30</v>
      </c>
      <c r="M12" s="37" t="s">
        <v>31</v>
      </c>
      <c r="N12" s="1"/>
      <c r="O12" s="1"/>
      <c r="P12" s="2"/>
      <c r="Q12" s="2"/>
      <c r="R12" s="41">
        <f>SUM(L15:L190)</f>
        <v>1462875.86</v>
      </c>
      <c r="S12" s="41">
        <f>R12/2</f>
        <v>731437.93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ht="12.75" customHeight="1">
      <c r="A13" s="2"/>
      <c r="B13" s="42"/>
      <c r="C13" s="37"/>
      <c r="D13" s="43"/>
      <c r="E13" s="42"/>
      <c r="F13" s="44"/>
      <c r="G13" s="45"/>
      <c r="H13" s="38" t="s">
        <v>32</v>
      </c>
      <c r="I13" s="37" t="s">
        <v>33</v>
      </c>
      <c r="J13" s="38" t="s">
        <v>32</v>
      </c>
      <c r="K13" s="37" t="s">
        <v>33</v>
      </c>
      <c r="L13" s="38"/>
      <c r="M13" s="37"/>
      <c r="N13" s="1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ht="12.75" customHeight="1">
      <c r="A14" s="2"/>
      <c r="B14" s="46">
        <v>1.0</v>
      </c>
      <c r="C14" s="47"/>
      <c r="D14" s="46"/>
      <c r="E14" s="46" t="s">
        <v>34</v>
      </c>
      <c r="F14" s="48"/>
      <c r="G14" s="49"/>
      <c r="H14" s="50"/>
      <c r="I14" s="50"/>
      <c r="J14" s="50"/>
      <c r="K14" s="50"/>
      <c r="L14" s="51"/>
      <c r="M14" s="47"/>
      <c r="N14" s="1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ht="12.75" customHeight="1">
      <c r="A15" s="2"/>
      <c r="B15" s="52" t="s">
        <v>35</v>
      </c>
      <c r="C15" s="52" t="s">
        <v>36</v>
      </c>
      <c r="D15" s="53">
        <v>103689.0</v>
      </c>
      <c r="E15" s="54" t="s">
        <v>37</v>
      </c>
      <c r="F15" s="55" t="s">
        <v>38</v>
      </c>
      <c r="G15" s="56">
        <v>2.5</v>
      </c>
      <c r="H15" s="57">
        <v>33.54</v>
      </c>
      <c r="I15" s="50">
        <f t="shared" ref="I15:I17" si="1">ROUND(G15*H15,2)</f>
        <v>83.85</v>
      </c>
      <c r="J15" s="57">
        <v>426.03</v>
      </c>
      <c r="K15" s="50">
        <f t="shared" ref="K15:K17" si="2">ROUND(G15*J15,2)</f>
        <v>1065.08</v>
      </c>
      <c r="L15" s="58">
        <f t="shared" ref="L15:L17" si="3">I15+K15</f>
        <v>1148.93</v>
      </c>
      <c r="M15" s="58">
        <f t="shared" ref="M15:M17" si="4">ROUND(1.25*L15,2)</f>
        <v>1436.16</v>
      </c>
      <c r="N15" s="1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ht="12.75" customHeight="1">
      <c r="A16" s="2"/>
      <c r="B16" s="52" t="s">
        <v>39</v>
      </c>
      <c r="C16" s="52" t="s">
        <v>36</v>
      </c>
      <c r="D16" s="59">
        <v>99059.0</v>
      </c>
      <c r="E16" s="54" t="s">
        <v>40</v>
      </c>
      <c r="F16" s="55" t="s">
        <v>41</v>
      </c>
      <c r="G16" s="56">
        <v>32.0</v>
      </c>
      <c r="H16" s="60">
        <v>32.71</v>
      </c>
      <c r="I16" s="50">
        <f t="shared" si="1"/>
        <v>1046.72</v>
      </c>
      <c r="J16" s="60">
        <v>50.65</v>
      </c>
      <c r="K16" s="50">
        <f t="shared" si="2"/>
        <v>1620.8</v>
      </c>
      <c r="L16" s="58">
        <f t="shared" si="3"/>
        <v>2667.52</v>
      </c>
      <c r="M16" s="58">
        <f t="shared" si="4"/>
        <v>3334.4</v>
      </c>
      <c r="N16" s="1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ht="12.75" customHeight="1">
      <c r="A17" s="2"/>
      <c r="B17" s="52" t="s">
        <v>42</v>
      </c>
      <c r="C17" s="52" t="s">
        <v>36</v>
      </c>
      <c r="D17" s="59">
        <v>98459.0</v>
      </c>
      <c r="E17" s="54" t="s">
        <v>43</v>
      </c>
      <c r="F17" s="55" t="s">
        <v>44</v>
      </c>
      <c r="G17" s="56">
        <v>152.0</v>
      </c>
      <c r="H17" s="57">
        <v>28.91</v>
      </c>
      <c r="I17" s="50">
        <f t="shared" si="1"/>
        <v>4394.32</v>
      </c>
      <c r="J17" s="57">
        <v>54.94</v>
      </c>
      <c r="K17" s="50">
        <f t="shared" si="2"/>
        <v>8350.88</v>
      </c>
      <c r="L17" s="58">
        <f t="shared" si="3"/>
        <v>12745.2</v>
      </c>
      <c r="M17" s="58">
        <f t="shared" si="4"/>
        <v>15931.5</v>
      </c>
      <c r="N17" s="1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ht="12.75" customHeight="1">
      <c r="A18" s="2"/>
      <c r="B18" s="61" t="s">
        <v>45</v>
      </c>
      <c r="C18" s="62"/>
      <c r="D18" s="62"/>
      <c r="E18" s="62"/>
      <c r="F18" s="63"/>
      <c r="G18" s="63"/>
      <c r="H18" s="63"/>
      <c r="I18" s="64"/>
      <c r="J18" s="63"/>
      <c r="K18" s="64"/>
      <c r="L18" s="65">
        <f t="shared" ref="L18:M18" si="5">SUM(L15:L17)</f>
        <v>16561.65</v>
      </c>
      <c r="M18" s="65">
        <f t="shared" si="5"/>
        <v>20702.06</v>
      </c>
      <c r="N18" s="1"/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ht="12.75" customHeight="1">
      <c r="A19" s="2"/>
      <c r="B19" s="66"/>
      <c r="C19" s="66"/>
      <c r="D19" s="66"/>
      <c r="E19" s="67"/>
      <c r="F19" s="68"/>
      <c r="G19" s="69"/>
      <c r="H19" s="69"/>
      <c r="I19" s="69"/>
      <c r="J19" s="69"/>
      <c r="K19" s="69"/>
      <c r="L19" s="70"/>
      <c r="M19" s="66"/>
      <c r="N19" s="1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ht="12.75" customHeight="1">
      <c r="A20" s="2"/>
      <c r="B20" s="71">
        <v>2.0</v>
      </c>
      <c r="C20" s="72"/>
      <c r="D20" s="71"/>
      <c r="E20" s="46" t="s">
        <v>46</v>
      </c>
      <c r="F20" s="48"/>
      <c r="G20" s="49"/>
      <c r="H20" s="50"/>
      <c r="I20" s="50"/>
      <c r="J20" s="50"/>
      <c r="K20" s="50"/>
      <c r="L20" s="51"/>
      <c r="M20" s="72"/>
      <c r="N20" s="1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ht="12.75" customHeight="1">
      <c r="A21" s="2"/>
      <c r="B21" s="52" t="s">
        <v>47</v>
      </c>
      <c r="C21" s="52" t="s">
        <v>36</v>
      </c>
      <c r="D21" s="59">
        <v>97624.0</v>
      </c>
      <c r="E21" s="54" t="s">
        <v>48</v>
      </c>
      <c r="F21" s="55" t="s">
        <v>49</v>
      </c>
      <c r="G21" s="56">
        <v>15.3</v>
      </c>
      <c r="H21" s="57">
        <v>85.28</v>
      </c>
      <c r="I21" s="50">
        <f t="shared" ref="I21:I28" si="6">ROUND(G21*H21,2)</f>
        <v>1304.78</v>
      </c>
      <c r="J21" s="60">
        <v>19.11</v>
      </c>
      <c r="K21" s="50">
        <f t="shared" ref="K21:K28" si="7">ROUND(G21*J21,2)</f>
        <v>292.38</v>
      </c>
      <c r="L21" s="58">
        <f t="shared" ref="L21:L28" si="8">I21+K21</f>
        <v>1597.16</v>
      </c>
      <c r="M21" s="58">
        <f t="shared" ref="M21:M28" si="9">ROUND(1.25*L21,2)</f>
        <v>1996.45</v>
      </c>
      <c r="N21" s="1"/>
      <c r="O21" s="1"/>
      <c r="P21" s="2"/>
      <c r="Q21" s="2"/>
      <c r="R21" s="2" t="s">
        <v>50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ht="12.75" customHeight="1">
      <c r="A22" s="2"/>
      <c r="B22" s="52" t="s">
        <v>51</v>
      </c>
      <c r="C22" s="52" t="s">
        <v>36</v>
      </c>
      <c r="D22" s="59">
        <v>97633.0</v>
      </c>
      <c r="E22" s="54" t="s">
        <v>52</v>
      </c>
      <c r="F22" s="55" t="s">
        <v>53</v>
      </c>
      <c r="G22" s="56">
        <v>65.0</v>
      </c>
      <c r="H22" s="50">
        <v>18.58</v>
      </c>
      <c r="I22" s="50">
        <f t="shared" si="6"/>
        <v>1207.7</v>
      </c>
      <c r="J22" s="73">
        <v>3.96</v>
      </c>
      <c r="K22" s="50">
        <f t="shared" si="7"/>
        <v>257.4</v>
      </c>
      <c r="L22" s="58">
        <f t="shared" si="8"/>
        <v>1465.1</v>
      </c>
      <c r="M22" s="58">
        <f t="shared" si="9"/>
        <v>1831.38</v>
      </c>
      <c r="N22" s="1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ht="12.75" customHeight="1">
      <c r="A23" s="2"/>
      <c r="B23" s="52" t="s">
        <v>54</v>
      </c>
      <c r="C23" s="52" t="s">
        <v>36</v>
      </c>
      <c r="D23" s="59">
        <v>97644.0</v>
      </c>
      <c r="E23" s="54" t="s">
        <v>55</v>
      </c>
      <c r="F23" s="55" t="s">
        <v>38</v>
      </c>
      <c r="G23" s="56">
        <v>44.5</v>
      </c>
      <c r="H23" s="60">
        <v>7.84</v>
      </c>
      <c r="I23" s="50">
        <f t="shared" si="6"/>
        <v>348.88</v>
      </c>
      <c r="J23" s="73">
        <v>1.62</v>
      </c>
      <c r="K23" s="50">
        <f t="shared" si="7"/>
        <v>72.09</v>
      </c>
      <c r="L23" s="58">
        <f t="shared" si="8"/>
        <v>420.97</v>
      </c>
      <c r="M23" s="58">
        <f t="shared" si="9"/>
        <v>526.21</v>
      </c>
      <c r="N23" s="1"/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ht="12.75" customHeight="1">
      <c r="A24" s="2"/>
      <c r="B24" s="52" t="s">
        <v>56</v>
      </c>
      <c r="C24" s="52" t="s">
        <v>36</v>
      </c>
      <c r="D24" s="59">
        <v>97645.0</v>
      </c>
      <c r="E24" s="54" t="s">
        <v>57</v>
      </c>
      <c r="F24" s="55" t="s">
        <v>38</v>
      </c>
      <c r="G24" s="56">
        <v>45.4</v>
      </c>
      <c r="H24" s="57">
        <v>20.17</v>
      </c>
      <c r="I24" s="50">
        <f t="shared" si="6"/>
        <v>915.72</v>
      </c>
      <c r="J24" s="50">
        <v>4.27</v>
      </c>
      <c r="K24" s="50">
        <f t="shared" si="7"/>
        <v>193.86</v>
      </c>
      <c r="L24" s="58">
        <f t="shared" si="8"/>
        <v>1109.58</v>
      </c>
      <c r="M24" s="58">
        <f t="shared" si="9"/>
        <v>1386.98</v>
      </c>
      <c r="N24" s="1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ht="12.75" customHeight="1">
      <c r="A25" s="2"/>
      <c r="B25" s="52" t="s">
        <v>58</v>
      </c>
      <c r="C25" s="74" t="s">
        <v>36</v>
      </c>
      <c r="D25" s="75">
        <v>100328.0</v>
      </c>
      <c r="E25" s="76" t="s">
        <v>59</v>
      </c>
      <c r="F25" s="55" t="s">
        <v>38</v>
      </c>
      <c r="G25" s="56">
        <v>94.0</v>
      </c>
      <c r="H25" s="56">
        <v>3.63</v>
      </c>
      <c r="I25" s="50">
        <f t="shared" si="6"/>
        <v>341.22</v>
      </c>
      <c r="J25" s="56">
        <v>3.53</v>
      </c>
      <c r="K25" s="50">
        <f t="shared" si="7"/>
        <v>331.82</v>
      </c>
      <c r="L25" s="58">
        <f t="shared" si="8"/>
        <v>673.04</v>
      </c>
      <c r="M25" s="58">
        <f t="shared" si="9"/>
        <v>841.3</v>
      </c>
      <c r="N25" s="1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ht="12.75" customHeight="1">
      <c r="A26" s="2"/>
      <c r="B26" s="52" t="s">
        <v>60</v>
      </c>
      <c r="C26" s="74" t="s">
        <v>36</v>
      </c>
      <c r="D26" s="75">
        <v>100388.0</v>
      </c>
      <c r="E26" s="76" t="s">
        <v>61</v>
      </c>
      <c r="F26" s="55" t="s">
        <v>38</v>
      </c>
      <c r="G26" s="56">
        <v>94.0</v>
      </c>
      <c r="H26" s="56">
        <v>4.61</v>
      </c>
      <c r="I26" s="50">
        <f t="shared" si="6"/>
        <v>433.34</v>
      </c>
      <c r="J26" s="56">
        <v>10.44</v>
      </c>
      <c r="K26" s="50">
        <f t="shared" si="7"/>
        <v>981.36</v>
      </c>
      <c r="L26" s="58">
        <f t="shared" si="8"/>
        <v>1414.7</v>
      </c>
      <c r="M26" s="58">
        <f t="shared" si="9"/>
        <v>1768.38</v>
      </c>
      <c r="N26" s="1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ht="12.75" customHeight="1">
      <c r="A27" s="2"/>
      <c r="B27" s="52" t="s">
        <v>62</v>
      </c>
      <c r="C27" s="74" t="s">
        <v>36</v>
      </c>
      <c r="D27" s="75">
        <v>100389.0</v>
      </c>
      <c r="E27" s="76" t="s">
        <v>63</v>
      </c>
      <c r="F27" s="55" t="s">
        <v>38</v>
      </c>
      <c r="G27" s="56">
        <v>94.0</v>
      </c>
      <c r="H27" s="56">
        <v>5.04</v>
      </c>
      <c r="I27" s="50">
        <f t="shared" si="6"/>
        <v>473.76</v>
      </c>
      <c r="J27" s="56">
        <v>7.09</v>
      </c>
      <c r="K27" s="50">
        <f t="shared" si="7"/>
        <v>666.46</v>
      </c>
      <c r="L27" s="58">
        <f t="shared" si="8"/>
        <v>1140.22</v>
      </c>
      <c r="M27" s="58">
        <f t="shared" si="9"/>
        <v>1425.28</v>
      </c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ht="12.75" customHeight="1">
      <c r="A28" s="2"/>
      <c r="B28" s="52" t="s">
        <v>58</v>
      </c>
      <c r="C28" s="52" t="s">
        <v>36</v>
      </c>
      <c r="D28" s="59">
        <v>97665.0</v>
      </c>
      <c r="E28" s="54" t="s">
        <v>64</v>
      </c>
      <c r="F28" s="55" t="s">
        <v>65</v>
      </c>
      <c r="G28" s="56">
        <v>30.0</v>
      </c>
      <c r="H28" s="50">
        <v>1.65</v>
      </c>
      <c r="I28" s="50">
        <f t="shared" si="6"/>
        <v>49.5</v>
      </c>
      <c r="J28" s="50">
        <v>0.26</v>
      </c>
      <c r="K28" s="50">
        <f t="shared" si="7"/>
        <v>7.8</v>
      </c>
      <c r="L28" s="58">
        <f t="shared" si="8"/>
        <v>57.3</v>
      </c>
      <c r="M28" s="58">
        <f t="shared" si="9"/>
        <v>71.63</v>
      </c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ht="12.75" customHeight="1">
      <c r="A29" s="2"/>
      <c r="B29" s="61" t="s">
        <v>45</v>
      </c>
      <c r="C29" s="62"/>
      <c r="D29" s="62"/>
      <c r="E29" s="62"/>
      <c r="F29" s="63"/>
      <c r="G29" s="63"/>
      <c r="H29" s="63"/>
      <c r="I29" s="64"/>
      <c r="J29" s="63"/>
      <c r="K29" s="64"/>
      <c r="L29" s="65">
        <f t="shared" ref="L29:M29" si="10">SUM(L21:L28)</f>
        <v>7878.07</v>
      </c>
      <c r="M29" s="65">
        <f t="shared" si="10"/>
        <v>9847.61</v>
      </c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ht="12.75" customHeight="1">
      <c r="A30" s="2"/>
      <c r="B30" s="66"/>
      <c r="C30" s="66"/>
      <c r="D30" s="66"/>
      <c r="E30" s="67"/>
      <c r="F30" s="77"/>
      <c r="G30" s="69"/>
      <c r="H30" s="69"/>
      <c r="I30" s="69"/>
      <c r="J30" s="69"/>
      <c r="K30" s="69"/>
      <c r="L30" s="70"/>
      <c r="M30" s="66"/>
      <c r="N30" s="1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ht="12.75" customHeight="1">
      <c r="A31" s="2"/>
      <c r="B31" s="71">
        <v>3.0</v>
      </c>
      <c r="C31" s="72"/>
      <c r="D31" s="71"/>
      <c r="E31" s="46" t="s">
        <v>66</v>
      </c>
      <c r="F31" s="49"/>
      <c r="G31" s="49"/>
      <c r="H31" s="50"/>
      <c r="I31" s="50"/>
      <c r="J31" s="50"/>
      <c r="K31" s="50"/>
      <c r="L31" s="51"/>
      <c r="M31" s="72"/>
      <c r="N31" s="1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ht="12.75" customHeight="1">
      <c r="A32" s="2"/>
      <c r="B32" s="52" t="s">
        <v>67</v>
      </c>
      <c r="C32" s="52" t="s">
        <v>36</v>
      </c>
      <c r="D32" s="59">
        <v>98524.0</v>
      </c>
      <c r="E32" s="54" t="s">
        <v>68</v>
      </c>
      <c r="F32" s="55" t="s">
        <v>53</v>
      </c>
      <c r="G32" s="56">
        <v>150.0</v>
      </c>
      <c r="H32" s="60">
        <v>3.58</v>
      </c>
      <c r="I32" s="50">
        <f t="shared" ref="I32:I40" si="11">ROUND(G32*H32,2)</f>
        <v>537</v>
      </c>
      <c r="J32" s="60">
        <v>0.82</v>
      </c>
      <c r="K32" s="50">
        <f t="shared" ref="K32:K40" si="12">ROUND(G32*J32,2)</f>
        <v>123</v>
      </c>
      <c r="L32" s="58">
        <f t="shared" ref="L32:L40" si="13">I32+K32</f>
        <v>660</v>
      </c>
      <c r="M32" s="58">
        <f t="shared" ref="M32:M40" si="14">ROUND(1.25*L32,2)</f>
        <v>825</v>
      </c>
      <c r="N32" s="1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ht="12.75" customHeight="1">
      <c r="A33" s="2"/>
      <c r="B33" s="52" t="s">
        <v>69</v>
      </c>
      <c r="C33" s="52" t="s">
        <v>36</v>
      </c>
      <c r="D33" s="59">
        <v>93358.0</v>
      </c>
      <c r="E33" s="54" t="s">
        <v>70</v>
      </c>
      <c r="F33" s="55" t="s">
        <v>71</v>
      </c>
      <c r="G33" s="56">
        <v>55.0</v>
      </c>
      <c r="H33" s="60">
        <v>8.93</v>
      </c>
      <c r="I33" s="50">
        <f t="shared" si="11"/>
        <v>491.15</v>
      </c>
      <c r="J33" s="60">
        <v>48.92</v>
      </c>
      <c r="K33" s="50">
        <f t="shared" si="12"/>
        <v>2690.6</v>
      </c>
      <c r="L33" s="58">
        <f t="shared" si="13"/>
        <v>3181.75</v>
      </c>
      <c r="M33" s="58">
        <f t="shared" si="14"/>
        <v>3977.19</v>
      </c>
      <c r="N33" s="1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ht="12.75" customHeight="1">
      <c r="A34" s="2"/>
      <c r="B34" s="52" t="s">
        <v>72</v>
      </c>
      <c r="C34" s="52" t="s">
        <v>36</v>
      </c>
      <c r="D34" s="78">
        <v>96536.0</v>
      </c>
      <c r="E34" s="54" t="s">
        <v>73</v>
      </c>
      <c r="F34" s="55" t="s">
        <v>38</v>
      </c>
      <c r="G34" s="56">
        <v>119.31</v>
      </c>
      <c r="H34" s="60">
        <v>37.74</v>
      </c>
      <c r="I34" s="50">
        <f t="shared" si="11"/>
        <v>4502.76</v>
      </c>
      <c r="J34" s="79">
        <v>28.74</v>
      </c>
      <c r="K34" s="50">
        <f t="shared" si="12"/>
        <v>3428.97</v>
      </c>
      <c r="L34" s="58">
        <f t="shared" si="13"/>
        <v>7931.73</v>
      </c>
      <c r="M34" s="58">
        <f t="shared" si="14"/>
        <v>9914.66</v>
      </c>
      <c r="N34" s="1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ht="12.75" customHeight="1">
      <c r="A35" s="2"/>
      <c r="B35" s="52" t="s">
        <v>74</v>
      </c>
      <c r="C35" s="52" t="s">
        <v>75</v>
      </c>
      <c r="D35" s="80">
        <v>92759.0</v>
      </c>
      <c r="E35" s="54" t="s">
        <v>76</v>
      </c>
      <c r="F35" s="55" t="s">
        <v>77</v>
      </c>
      <c r="G35" s="56">
        <v>80.8</v>
      </c>
      <c r="H35" s="60">
        <v>4.49</v>
      </c>
      <c r="I35" s="50">
        <f t="shared" si="11"/>
        <v>362.79</v>
      </c>
      <c r="J35" s="60">
        <v>9.12</v>
      </c>
      <c r="K35" s="50">
        <f t="shared" si="12"/>
        <v>736.9</v>
      </c>
      <c r="L35" s="58">
        <f t="shared" si="13"/>
        <v>1099.69</v>
      </c>
      <c r="M35" s="58">
        <f t="shared" si="14"/>
        <v>1374.61</v>
      </c>
      <c r="N35" s="1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ht="12.75" customHeight="1">
      <c r="A36" s="2"/>
      <c r="B36" s="52" t="s">
        <v>78</v>
      </c>
      <c r="C36" s="52" t="s">
        <v>75</v>
      </c>
      <c r="D36" s="80">
        <v>92760.0</v>
      </c>
      <c r="E36" s="54" t="s">
        <v>79</v>
      </c>
      <c r="F36" s="55" t="s">
        <v>77</v>
      </c>
      <c r="G36" s="56">
        <v>62.5</v>
      </c>
      <c r="H36" s="60">
        <v>2.99</v>
      </c>
      <c r="I36" s="50">
        <f t="shared" si="11"/>
        <v>186.88</v>
      </c>
      <c r="J36" s="60">
        <v>9.68</v>
      </c>
      <c r="K36" s="50">
        <f t="shared" si="12"/>
        <v>605</v>
      </c>
      <c r="L36" s="58">
        <f t="shared" si="13"/>
        <v>791.88</v>
      </c>
      <c r="M36" s="58">
        <f t="shared" si="14"/>
        <v>989.85</v>
      </c>
      <c r="N36" s="1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ht="12.75" customHeight="1">
      <c r="A37" s="2"/>
      <c r="B37" s="52" t="s">
        <v>80</v>
      </c>
      <c r="C37" s="52" t="s">
        <v>75</v>
      </c>
      <c r="D37" s="80">
        <v>92761.0</v>
      </c>
      <c r="E37" s="81" t="s">
        <v>81</v>
      </c>
      <c r="F37" s="55" t="s">
        <v>77</v>
      </c>
      <c r="G37" s="56">
        <v>144.9</v>
      </c>
      <c r="H37" s="60">
        <v>1.91</v>
      </c>
      <c r="I37" s="50">
        <f t="shared" si="11"/>
        <v>276.76</v>
      </c>
      <c r="J37" s="60">
        <v>9.83</v>
      </c>
      <c r="K37" s="50">
        <f t="shared" si="12"/>
        <v>1424.37</v>
      </c>
      <c r="L37" s="58">
        <f t="shared" si="13"/>
        <v>1701.13</v>
      </c>
      <c r="M37" s="58">
        <f t="shared" si="14"/>
        <v>2126.41</v>
      </c>
      <c r="N37" s="1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ht="12.75" customHeight="1">
      <c r="A38" s="2"/>
      <c r="B38" s="52" t="s">
        <v>82</v>
      </c>
      <c r="C38" s="52" t="s">
        <v>75</v>
      </c>
      <c r="D38" s="80">
        <v>92762.0</v>
      </c>
      <c r="E38" s="54" t="s">
        <v>83</v>
      </c>
      <c r="F38" s="55" t="s">
        <v>77</v>
      </c>
      <c r="G38" s="56">
        <v>381.7</v>
      </c>
      <c r="H38" s="60">
        <v>1.28</v>
      </c>
      <c r="I38" s="50">
        <f t="shared" si="11"/>
        <v>488.58</v>
      </c>
      <c r="J38" s="60">
        <v>9.19</v>
      </c>
      <c r="K38" s="50">
        <f t="shared" si="12"/>
        <v>3507.82</v>
      </c>
      <c r="L38" s="58">
        <f t="shared" si="13"/>
        <v>3996.4</v>
      </c>
      <c r="M38" s="58">
        <f t="shared" si="14"/>
        <v>4995.5</v>
      </c>
      <c r="N38" s="1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ht="12.75" customHeight="1">
      <c r="A39" s="2"/>
      <c r="B39" s="52" t="s">
        <v>84</v>
      </c>
      <c r="C39" s="52" t="s">
        <v>75</v>
      </c>
      <c r="D39" s="59">
        <v>94972.0</v>
      </c>
      <c r="E39" s="54" t="s">
        <v>85</v>
      </c>
      <c r="F39" s="55" t="s">
        <v>71</v>
      </c>
      <c r="G39" s="56">
        <v>10.5</v>
      </c>
      <c r="H39" s="60">
        <v>62.08</v>
      </c>
      <c r="I39" s="50">
        <f t="shared" si="11"/>
        <v>651.84</v>
      </c>
      <c r="J39" s="60">
        <v>481.77</v>
      </c>
      <c r="K39" s="50">
        <f t="shared" si="12"/>
        <v>5058.59</v>
      </c>
      <c r="L39" s="58">
        <f t="shared" si="13"/>
        <v>5710.43</v>
      </c>
      <c r="M39" s="58">
        <f t="shared" si="14"/>
        <v>7138.04</v>
      </c>
      <c r="N39" s="1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ht="12.75" customHeight="1">
      <c r="A40" s="2"/>
      <c r="B40" s="52" t="s">
        <v>86</v>
      </c>
      <c r="C40" s="52" t="s">
        <v>36</v>
      </c>
      <c r="D40" s="59">
        <v>104737.0</v>
      </c>
      <c r="E40" s="54" t="s">
        <v>87</v>
      </c>
      <c r="F40" s="55" t="s">
        <v>71</v>
      </c>
      <c r="G40" s="56">
        <v>4.8</v>
      </c>
      <c r="H40" s="60">
        <v>14.93</v>
      </c>
      <c r="I40" s="50">
        <f t="shared" si="11"/>
        <v>71.66</v>
      </c>
      <c r="J40" s="60">
        <v>5.95</v>
      </c>
      <c r="K40" s="50">
        <f t="shared" si="12"/>
        <v>28.56</v>
      </c>
      <c r="L40" s="58">
        <f t="shared" si="13"/>
        <v>100.22</v>
      </c>
      <c r="M40" s="58">
        <f t="shared" si="14"/>
        <v>125.28</v>
      </c>
      <c r="N40" s="1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ht="12.75" customHeight="1">
      <c r="A41" s="2"/>
      <c r="B41" s="61" t="s">
        <v>45</v>
      </c>
      <c r="C41" s="62"/>
      <c r="D41" s="62"/>
      <c r="E41" s="62"/>
      <c r="F41" s="63"/>
      <c r="G41" s="63"/>
      <c r="H41" s="63"/>
      <c r="I41" s="64"/>
      <c r="J41" s="63"/>
      <c r="K41" s="64"/>
      <c r="L41" s="65">
        <f t="shared" ref="L41:M41" si="15">SUM(L32:L40)</f>
        <v>25173.23</v>
      </c>
      <c r="M41" s="65">
        <f t="shared" si="15"/>
        <v>31466.54</v>
      </c>
      <c r="N41" s="1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ht="12.75" customHeight="1">
      <c r="A42" s="2"/>
      <c r="B42" s="82"/>
      <c r="C42" s="82"/>
      <c r="D42" s="82"/>
      <c r="E42" s="77"/>
      <c r="F42" s="44"/>
      <c r="G42" s="83"/>
      <c r="H42" s="83"/>
      <c r="I42" s="83"/>
      <c r="J42" s="83"/>
      <c r="K42" s="83"/>
      <c r="L42" s="84"/>
      <c r="M42" s="82"/>
      <c r="N42" s="1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ht="12.75" customHeight="1">
      <c r="A43" s="2"/>
      <c r="B43" s="71">
        <v>4.0</v>
      </c>
      <c r="C43" s="72"/>
      <c r="D43" s="71"/>
      <c r="E43" s="46" t="s">
        <v>88</v>
      </c>
      <c r="F43" s="48"/>
      <c r="G43" s="49"/>
      <c r="H43" s="50"/>
      <c r="I43" s="50"/>
      <c r="J43" s="50"/>
      <c r="K43" s="50"/>
      <c r="L43" s="51"/>
      <c r="M43" s="72"/>
      <c r="N43" s="1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ht="12.75" customHeight="1">
      <c r="A44" s="2"/>
      <c r="B44" s="52" t="s">
        <v>89</v>
      </c>
      <c r="C44" s="52" t="s">
        <v>36</v>
      </c>
      <c r="D44" s="85">
        <v>96532.0</v>
      </c>
      <c r="E44" s="54" t="s">
        <v>90</v>
      </c>
      <c r="F44" s="55" t="s">
        <v>38</v>
      </c>
      <c r="G44" s="56">
        <v>140.45</v>
      </c>
      <c r="H44" s="60">
        <v>103.7</v>
      </c>
      <c r="I44" s="50">
        <f t="shared" ref="I44:I57" si="16">ROUND(G44*H44,2)</f>
        <v>14564.67</v>
      </c>
      <c r="J44" s="60">
        <v>68.71</v>
      </c>
      <c r="K44" s="50">
        <f t="shared" ref="K44:K60" si="17">ROUND(G44*J44,2)</f>
        <v>9650.32</v>
      </c>
      <c r="L44" s="58">
        <f t="shared" ref="L44:L60" si="18">I44+K44</f>
        <v>24214.99</v>
      </c>
      <c r="M44" s="58">
        <f t="shared" ref="M44:M60" si="19">ROUND(1.25*L44,2)</f>
        <v>30268.74</v>
      </c>
      <c r="N44" s="1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ht="12.75" customHeight="1">
      <c r="A45" s="2"/>
      <c r="B45" s="52" t="s">
        <v>91</v>
      </c>
      <c r="C45" s="52" t="s">
        <v>75</v>
      </c>
      <c r="D45" s="80">
        <v>92759.0</v>
      </c>
      <c r="E45" s="54" t="s">
        <v>76</v>
      </c>
      <c r="F45" s="55" t="s">
        <v>77</v>
      </c>
      <c r="G45" s="56">
        <v>106.4</v>
      </c>
      <c r="H45" s="60">
        <v>4.49</v>
      </c>
      <c r="I45" s="50">
        <f t="shared" si="16"/>
        <v>477.74</v>
      </c>
      <c r="J45" s="60">
        <v>9.12</v>
      </c>
      <c r="K45" s="50">
        <f t="shared" si="17"/>
        <v>970.37</v>
      </c>
      <c r="L45" s="58">
        <f t="shared" si="18"/>
        <v>1448.11</v>
      </c>
      <c r="M45" s="58">
        <f t="shared" si="19"/>
        <v>1810.14</v>
      </c>
      <c r="N45" s="1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ht="12.75" customHeight="1">
      <c r="A46" s="2"/>
      <c r="B46" s="52" t="s">
        <v>92</v>
      </c>
      <c r="C46" s="52" t="s">
        <v>75</v>
      </c>
      <c r="D46" s="80">
        <v>92760.0</v>
      </c>
      <c r="E46" s="54" t="s">
        <v>79</v>
      </c>
      <c r="F46" s="55" t="s">
        <v>77</v>
      </c>
      <c r="G46" s="56">
        <v>34.0</v>
      </c>
      <c r="H46" s="60">
        <v>2.99</v>
      </c>
      <c r="I46" s="50">
        <f t="shared" si="16"/>
        <v>101.66</v>
      </c>
      <c r="J46" s="60">
        <v>9.68</v>
      </c>
      <c r="K46" s="50">
        <f t="shared" si="17"/>
        <v>329.12</v>
      </c>
      <c r="L46" s="58">
        <f t="shared" si="18"/>
        <v>430.78</v>
      </c>
      <c r="M46" s="58">
        <f t="shared" si="19"/>
        <v>538.48</v>
      </c>
      <c r="N46" s="1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ht="12.75" customHeight="1">
      <c r="A47" s="2"/>
      <c r="B47" s="52" t="s">
        <v>93</v>
      </c>
      <c r="C47" s="52" t="s">
        <v>75</v>
      </c>
      <c r="D47" s="80">
        <v>92761.0</v>
      </c>
      <c r="E47" s="81" t="s">
        <v>81</v>
      </c>
      <c r="F47" s="55" t="s">
        <v>77</v>
      </c>
      <c r="G47" s="56">
        <v>340.1</v>
      </c>
      <c r="H47" s="60">
        <v>1.91</v>
      </c>
      <c r="I47" s="50">
        <f t="shared" si="16"/>
        <v>649.59</v>
      </c>
      <c r="J47" s="60">
        <v>9.83</v>
      </c>
      <c r="K47" s="50">
        <f t="shared" si="17"/>
        <v>3343.18</v>
      </c>
      <c r="L47" s="58">
        <f t="shared" si="18"/>
        <v>3992.77</v>
      </c>
      <c r="M47" s="58">
        <f t="shared" si="19"/>
        <v>4990.96</v>
      </c>
      <c r="N47" s="1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ht="12.75" customHeight="1">
      <c r="A48" s="2"/>
      <c r="B48" s="52" t="s">
        <v>94</v>
      </c>
      <c r="C48" s="52" t="s">
        <v>75</v>
      </c>
      <c r="D48" s="80">
        <v>92762.0</v>
      </c>
      <c r="E48" s="54" t="s">
        <v>83</v>
      </c>
      <c r="F48" s="55" t="s">
        <v>77</v>
      </c>
      <c r="G48" s="56">
        <v>723.8</v>
      </c>
      <c r="H48" s="60">
        <v>1.28</v>
      </c>
      <c r="I48" s="50">
        <f t="shared" si="16"/>
        <v>926.46</v>
      </c>
      <c r="J48" s="60">
        <v>9.19</v>
      </c>
      <c r="K48" s="50">
        <f t="shared" si="17"/>
        <v>6651.72</v>
      </c>
      <c r="L48" s="58">
        <f t="shared" si="18"/>
        <v>7578.18</v>
      </c>
      <c r="M48" s="58">
        <f t="shared" si="19"/>
        <v>9472.73</v>
      </c>
      <c r="N48" s="1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ht="12.75" customHeight="1">
      <c r="A49" s="2"/>
      <c r="B49" s="52" t="s">
        <v>95</v>
      </c>
      <c r="C49" s="52" t="s">
        <v>75</v>
      </c>
      <c r="D49" s="80">
        <v>92763.0</v>
      </c>
      <c r="E49" s="54" t="s">
        <v>96</v>
      </c>
      <c r="F49" s="55" t="s">
        <v>77</v>
      </c>
      <c r="G49" s="56">
        <v>98.5</v>
      </c>
      <c r="H49" s="60">
        <v>0.8</v>
      </c>
      <c r="I49" s="50">
        <f t="shared" si="16"/>
        <v>78.8</v>
      </c>
      <c r="J49" s="60">
        <v>7.97</v>
      </c>
      <c r="K49" s="50">
        <f t="shared" si="17"/>
        <v>785.05</v>
      </c>
      <c r="L49" s="58">
        <f t="shared" si="18"/>
        <v>863.85</v>
      </c>
      <c r="M49" s="58">
        <f t="shared" si="19"/>
        <v>1079.81</v>
      </c>
      <c r="N49" s="1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ht="12.75" customHeight="1">
      <c r="A50" s="2"/>
      <c r="B50" s="52" t="s">
        <v>97</v>
      </c>
      <c r="C50" s="52" t="s">
        <v>36</v>
      </c>
      <c r="D50" s="59">
        <v>98546.0</v>
      </c>
      <c r="E50" s="86" t="s">
        <v>98</v>
      </c>
      <c r="F50" s="55" t="s">
        <v>38</v>
      </c>
      <c r="G50" s="56">
        <v>54.12</v>
      </c>
      <c r="H50" s="60">
        <v>26.6</v>
      </c>
      <c r="I50" s="50">
        <f t="shared" si="16"/>
        <v>1439.59</v>
      </c>
      <c r="J50" s="60">
        <v>105.54</v>
      </c>
      <c r="K50" s="50">
        <f t="shared" si="17"/>
        <v>5711.82</v>
      </c>
      <c r="L50" s="58">
        <f t="shared" si="18"/>
        <v>7151.41</v>
      </c>
      <c r="M50" s="58">
        <f t="shared" si="19"/>
        <v>8939.26</v>
      </c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ht="12.75" customHeight="1">
      <c r="A51" s="2"/>
      <c r="B51" s="52" t="s">
        <v>99</v>
      </c>
      <c r="C51" s="52" t="s">
        <v>36</v>
      </c>
      <c r="D51" s="87">
        <v>103675.0</v>
      </c>
      <c r="E51" s="88" t="s">
        <v>100</v>
      </c>
      <c r="F51" s="55" t="s">
        <v>71</v>
      </c>
      <c r="G51" s="56">
        <v>11.12</v>
      </c>
      <c r="H51" s="60">
        <v>35.39</v>
      </c>
      <c r="I51" s="50">
        <f t="shared" si="16"/>
        <v>393.54</v>
      </c>
      <c r="J51" s="60">
        <v>666.54</v>
      </c>
      <c r="K51" s="50">
        <f t="shared" si="17"/>
        <v>7411.92</v>
      </c>
      <c r="L51" s="58">
        <f t="shared" si="18"/>
        <v>7805.46</v>
      </c>
      <c r="M51" s="58">
        <f t="shared" si="19"/>
        <v>9756.83</v>
      </c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ht="12.75" customHeight="1">
      <c r="A52" s="2"/>
      <c r="B52" s="52" t="s">
        <v>101</v>
      </c>
      <c r="C52" s="52" t="s">
        <v>75</v>
      </c>
      <c r="D52" s="59">
        <v>98546.0</v>
      </c>
      <c r="E52" s="54" t="s">
        <v>102</v>
      </c>
      <c r="F52" s="55" t="s">
        <v>38</v>
      </c>
      <c r="G52" s="56">
        <v>15.0</v>
      </c>
      <c r="H52" s="60">
        <v>26.6</v>
      </c>
      <c r="I52" s="50">
        <f t="shared" si="16"/>
        <v>399</v>
      </c>
      <c r="J52" s="60">
        <v>105.54</v>
      </c>
      <c r="K52" s="50">
        <f t="shared" si="17"/>
        <v>1583.1</v>
      </c>
      <c r="L52" s="58">
        <f t="shared" si="18"/>
        <v>1982.1</v>
      </c>
      <c r="M52" s="58">
        <f t="shared" si="19"/>
        <v>2477.63</v>
      </c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ht="12.75" customHeight="1">
      <c r="A53" s="2"/>
      <c r="B53" s="52" t="s">
        <v>103</v>
      </c>
      <c r="C53" s="52" t="s">
        <v>75</v>
      </c>
      <c r="D53" s="87">
        <v>92602.0</v>
      </c>
      <c r="E53" s="88" t="s">
        <v>104</v>
      </c>
      <c r="F53" s="55" t="s">
        <v>105</v>
      </c>
      <c r="G53" s="56">
        <v>23.0</v>
      </c>
      <c r="H53" s="60">
        <v>119.02</v>
      </c>
      <c r="I53" s="50">
        <f t="shared" si="16"/>
        <v>2737.46</v>
      </c>
      <c r="J53" s="60">
        <v>573.53</v>
      </c>
      <c r="K53" s="50">
        <f t="shared" si="17"/>
        <v>13191.19</v>
      </c>
      <c r="L53" s="58">
        <f t="shared" si="18"/>
        <v>15928.65</v>
      </c>
      <c r="M53" s="58">
        <f t="shared" si="19"/>
        <v>19910.81</v>
      </c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ht="12.75" customHeight="1">
      <c r="A54" s="2"/>
      <c r="B54" s="52" t="s">
        <v>106</v>
      </c>
      <c r="C54" s="52" t="s">
        <v>75</v>
      </c>
      <c r="D54" s="87">
        <v>92580.0</v>
      </c>
      <c r="E54" s="88" t="s">
        <v>107</v>
      </c>
      <c r="F54" s="55" t="s">
        <v>38</v>
      </c>
      <c r="G54" s="56">
        <v>242.0</v>
      </c>
      <c r="H54" s="60">
        <v>6.51</v>
      </c>
      <c r="I54" s="50">
        <f t="shared" si="16"/>
        <v>1575.42</v>
      </c>
      <c r="J54" s="60">
        <v>40.38</v>
      </c>
      <c r="K54" s="50">
        <f t="shared" si="17"/>
        <v>9771.96</v>
      </c>
      <c r="L54" s="58">
        <f t="shared" si="18"/>
        <v>11347.38</v>
      </c>
      <c r="M54" s="58">
        <f t="shared" si="19"/>
        <v>14184.23</v>
      </c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ht="12.75" customHeight="1">
      <c r="A55" s="2"/>
      <c r="B55" s="52" t="s">
        <v>108</v>
      </c>
      <c r="C55" s="52" t="s">
        <v>75</v>
      </c>
      <c r="D55" s="87">
        <v>94213.0</v>
      </c>
      <c r="E55" s="88" t="s">
        <v>109</v>
      </c>
      <c r="F55" s="55" t="s">
        <v>38</v>
      </c>
      <c r="G55" s="56">
        <v>242.0</v>
      </c>
      <c r="H55" s="60">
        <v>3.91</v>
      </c>
      <c r="I55" s="50">
        <f t="shared" si="16"/>
        <v>946.22</v>
      </c>
      <c r="J55" s="60">
        <v>60.71</v>
      </c>
      <c r="K55" s="50">
        <f t="shared" si="17"/>
        <v>14691.82</v>
      </c>
      <c r="L55" s="58">
        <f t="shared" si="18"/>
        <v>15638.04</v>
      </c>
      <c r="M55" s="58">
        <f t="shared" si="19"/>
        <v>19547.55</v>
      </c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ht="12.75" customHeight="1">
      <c r="A56" s="2"/>
      <c r="B56" s="52" t="s">
        <v>110</v>
      </c>
      <c r="C56" s="52" t="s">
        <v>36</v>
      </c>
      <c r="D56" s="87">
        <v>100727.0</v>
      </c>
      <c r="E56" s="88" t="s">
        <v>111</v>
      </c>
      <c r="F56" s="55" t="s">
        <v>38</v>
      </c>
      <c r="G56" s="56">
        <v>242.0</v>
      </c>
      <c r="H56" s="60">
        <v>1.53</v>
      </c>
      <c r="I56" s="50">
        <f t="shared" si="16"/>
        <v>370.26</v>
      </c>
      <c r="J56" s="60">
        <v>24.08</v>
      </c>
      <c r="K56" s="50">
        <f t="shared" si="17"/>
        <v>5827.36</v>
      </c>
      <c r="L56" s="58">
        <f t="shared" si="18"/>
        <v>6197.62</v>
      </c>
      <c r="M56" s="58">
        <f t="shared" si="19"/>
        <v>7747.03</v>
      </c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ht="12.75" customHeight="1">
      <c r="A57" s="2"/>
      <c r="B57" s="52" t="s">
        <v>112</v>
      </c>
      <c r="C57" s="52" t="s">
        <v>75</v>
      </c>
      <c r="D57" s="87">
        <v>100730.0</v>
      </c>
      <c r="E57" s="88" t="s">
        <v>113</v>
      </c>
      <c r="F57" s="55" t="s">
        <v>38</v>
      </c>
      <c r="G57" s="56">
        <v>242.0</v>
      </c>
      <c r="H57" s="60">
        <v>5.2</v>
      </c>
      <c r="I57" s="50">
        <f t="shared" si="16"/>
        <v>1258.4</v>
      </c>
      <c r="J57" s="60">
        <v>17.88</v>
      </c>
      <c r="K57" s="50">
        <f t="shared" si="17"/>
        <v>4326.96</v>
      </c>
      <c r="L57" s="58">
        <f t="shared" si="18"/>
        <v>5585.36</v>
      </c>
      <c r="M57" s="58">
        <f t="shared" si="19"/>
        <v>6981.7</v>
      </c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ht="12.75" customHeight="1">
      <c r="A58" s="2"/>
      <c r="B58" s="52" t="s">
        <v>114</v>
      </c>
      <c r="C58" s="52" t="s">
        <v>75</v>
      </c>
      <c r="D58" s="87">
        <v>100327.0</v>
      </c>
      <c r="E58" s="88" t="s">
        <v>115</v>
      </c>
      <c r="F58" s="55" t="s">
        <v>41</v>
      </c>
      <c r="G58" s="56">
        <v>87.5</v>
      </c>
      <c r="H58" s="89">
        <v>8.35</v>
      </c>
      <c r="I58" s="50">
        <f>ROUND(G58*J58,2)</f>
        <v>4140.5</v>
      </c>
      <c r="J58" s="60">
        <v>47.32</v>
      </c>
      <c r="K58" s="50">
        <f t="shared" si="17"/>
        <v>4140.5</v>
      </c>
      <c r="L58" s="58">
        <f t="shared" si="18"/>
        <v>8281</v>
      </c>
      <c r="M58" s="58">
        <f t="shared" si="19"/>
        <v>10351.25</v>
      </c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ht="12.75" customHeight="1">
      <c r="A59" s="2"/>
      <c r="B59" s="52" t="s">
        <v>116</v>
      </c>
      <c r="C59" s="52" t="s">
        <v>75</v>
      </c>
      <c r="D59" s="87">
        <v>94227.0</v>
      </c>
      <c r="E59" s="88" t="s">
        <v>117</v>
      </c>
      <c r="F59" s="55" t="s">
        <v>118</v>
      </c>
      <c r="G59" s="56">
        <v>111.5</v>
      </c>
      <c r="H59" s="60">
        <v>10.14</v>
      </c>
      <c r="I59" s="50">
        <f t="shared" ref="I59:I60" si="20">ROUND(G59*H59,2)</f>
        <v>1130.61</v>
      </c>
      <c r="J59" s="60">
        <v>49.56</v>
      </c>
      <c r="K59" s="50">
        <f t="shared" si="17"/>
        <v>5525.94</v>
      </c>
      <c r="L59" s="58">
        <f t="shared" si="18"/>
        <v>6656.55</v>
      </c>
      <c r="M59" s="58">
        <f t="shared" si="19"/>
        <v>8320.69</v>
      </c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ht="12.75" customHeight="1">
      <c r="A60" s="2"/>
      <c r="B60" s="52" t="s">
        <v>119</v>
      </c>
      <c r="C60" s="52" t="s">
        <v>75</v>
      </c>
      <c r="D60" s="87" t="s">
        <v>120</v>
      </c>
      <c r="E60" s="88" t="s">
        <v>121</v>
      </c>
      <c r="F60" s="55" t="s">
        <v>118</v>
      </c>
      <c r="G60" s="56">
        <v>7.0</v>
      </c>
      <c r="H60" s="60">
        <v>45.2</v>
      </c>
      <c r="I60" s="50">
        <f t="shared" si="20"/>
        <v>316.4</v>
      </c>
      <c r="J60" s="60">
        <v>1633.0</v>
      </c>
      <c r="K60" s="50">
        <f t="shared" si="17"/>
        <v>11431</v>
      </c>
      <c r="L60" s="58">
        <f t="shared" si="18"/>
        <v>11747.4</v>
      </c>
      <c r="M60" s="58">
        <f t="shared" si="19"/>
        <v>14684.25</v>
      </c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ht="12.75" customHeight="1">
      <c r="A61" s="2"/>
      <c r="B61" s="61" t="s">
        <v>45</v>
      </c>
      <c r="C61" s="62"/>
      <c r="D61" s="62"/>
      <c r="E61" s="62"/>
      <c r="F61" s="63"/>
      <c r="G61" s="63"/>
      <c r="H61" s="63"/>
      <c r="I61" s="64"/>
      <c r="J61" s="63"/>
      <c r="K61" s="64"/>
      <c r="L61" s="65">
        <f t="shared" ref="L61:M61" si="21">SUM(L44:L60)</f>
        <v>136849.65</v>
      </c>
      <c r="M61" s="65">
        <f t="shared" si="21"/>
        <v>171062.09</v>
      </c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ht="12.75" customHeight="1">
      <c r="A62" s="2"/>
      <c r="B62" s="82"/>
      <c r="C62" s="82"/>
      <c r="D62" s="82"/>
      <c r="E62" s="77"/>
      <c r="F62" s="44"/>
      <c r="G62" s="90"/>
      <c r="H62" s="90"/>
      <c r="I62" s="90"/>
      <c r="J62" s="90"/>
      <c r="K62" s="90"/>
      <c r="L62" s="91"/>
      <c r="M62" s="82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ht="12.75" customHeight="1">
      <c r="A63" s="2"/>
      <c r="B63" s="71">
        <v>5.0</v>
      </c>
      <c r="C63" s="72"/>
      <c r="D63" s="71"/>
      <c r="E63" s="46" t="s">
        <v>122</v>
      </c>
      <c r="F63" s="48"/>
      <c r="G63" s="49"/>
      <c r="H63" s="50"/>
      <c r="I63" s="50"/>
      <c r="J63" s="50"/>
      <c r="K63" s="50"/>
      <c r="L63" s="51"/>
      <c r="M63" s="72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ht="12.75" customHeight="1">
      <c r="A64" s="2"/>
      <c r="B64" s="52" t="s">
        <v>123</v>
      </c>
      <c r="C64" s="52" t="s">
        <v>75</v>
      </c>
      <c r="D64" s="59">
        <v>103331.0</v>
      </c>
      <c r="E64" s="54" t="s">
        <v>124</v>
      </c>
      <c r="F64" s="55" t="s">
        <v>38</v>
      </c>
      <c r="G64" s="92">
        <f>360.25+22</f>
        <v>382.25</v>
      </c>
      <c r="H64" s="60">
        <v>41.31</v>
      </c>
      <c r="I64" s="50">
        <f t="shared" ref="I64:I65" si="22">ROUND(G64*H64,2)</f>
        <v>15790.75</v>
      </c>
      <c r="J64" s="60">
        <v>53.05</v>
      </c>
      <c r="K64" s="50">
        <f t="shared" ref="K64:K65" si="23">ROUND(G64*J64,2)</f>
        <v>20278.36</v>
      </c>
      <c r="L64" s="58">
        <f t="shared" ref="L64:L65" si="24">I64+K64</f>
        <v>36069.11</v>
      </c>
      <c r="M64" s="58">
        <f t="shared" ref="M64:M65" si="25">ROUND(1.25*L64,2)</f>
        <v>45086.39</v>
      </c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ht="12.75" customHeight="1">
      <c r="A65" s="2"/>
      <c r="B65" s="52" t="s">
        <v>125</v>
      </c>
      <c r="C65" s="52" t="s">
        <v>75</v>
      </c>
      <c r="D65" s="59">
        <v>102254.0</v>
      </c>
      <c r="E65" s="54" t="s">
        <v>126</v>
      </c>
      <c r="F65" s="55" t="s">
        <v>38</v>
      </c>
      <c r="G65" s="56">
        <v>35.2</v>
      </c>
      <c r="H65" s="60">
        <v>71.98</v>
      </c>
      <c r="I65" s="50">
        <f t="shared" si="22"/>
        <v>2533.7</v>
      </c>
      <c r="J65" s="60">
        <v>921.41</v>
      </c>
      <c r="K65" s="50">
        <f t="shared" si="23"/>
        <v>32433.63</v>
      </c>
      <c r="L65" s="58">
        <f t="shared" si="24"/>
        <v>34967.33</v>
      </c>
      <c r="M65" s="58">
        <f t="shared" si="25"/>
        <v>43709.16</v>
      </c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ht="12.75" customHeight="1">
      <c r="A66" s="2"/>
      <c r="B66" s="61" t="s">
        <v>45</v>
      </c>
      <c r="C66" s="62"/>
      <c r="D66" s="62"/>
      <c r="E66" s="62"/>
      <c r="F66" s="63"/>
      <c r="G66" s="63"/>
      <c r="H66" s="63"/>
      <c r="I66" s="64"/>
      <c r="J66" s="63"/>
      <c r="K66" s="64"/>
      <c r="L66" s="65">
        <f t="shared" ref="L66:M66" si="26">SUM(L64:L65)</f>
        <v>71036.44</v>
      </c>
      <c r="M66" s="65">
        <f t="shared" si="26"/>
        <v>88795.55</v>
      </c>
      <c r="N66" s="1"/>
      <c r="O66" s="1"/>
      <c r="P66" s="2"/>
      <c r="Q66" s="2"/>
      <c r="R66" s="2" t="s">
        <v>127</v>
      </c>
      <c r="S66" s="2"/>
      <c r="T66" s="93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ht="12.75" customHeight="1">
      <c r="A67" s="2"/>
      <c r="B67" s="82"/>
      <c r="C67" s="82"/>
      <c r="D67" s="82"/>
      <c r="E67" s="77"/>
      <c r="F67" s="44"/>
      <c r="G67" s="90"/>
      <c r="H67" s="90"/>
      <c r="I67" s="90"/>
      <c r="J67" s="90"/>
      <c r="K67" s="90"/>
      <c r="L67" s="91"/>
      <c r="M67" s="82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ht="12.75" customHeight="1">
      <c r="A68" s="2"/>
      <c r="B68" s="71">
        <v>6.0</v>
      </c>
      <c r="C68" s="72"/>
      <c r="D68" s="71"/>
      <c r="E68" s="46" t="s">
        <v>128</v>
      </c>
      <c r="F68" s="48"/>
      <c r="G68" s="49"/>
      <c r="H68" s="50"/>
      <c r="I68" s="50"/>
      <c r="J68" s="50"/>
      <c r="K68" s="50"/>
      <c r="L68" s="51"/>
      <c r="M68" s="72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ht="12.75" customHeight="1">
      <c r="A69" s="2"/>
      <c r="B69" s="52" t="s">
        <v>129</v>
      </c>
      <c r="C69" s="52" t="s">
        <v>36</v>
      </c>
      <c r="D69" s="59">
        <v>97083.0</v>
      </c>
      <c r="E69" s="54" t="s">
        <v>130</v>
      </c>
      <c r="F69" s="55" t="s">
        <v>38</v>
      </c>
      <c r="G69" s="56">
        <v>20.0</v>
      </c>
      <c r="H69" s="60">
        <v>2.65</v>
      </c>
      <c r="I69" s="50">
        <f t="shared" ref="I69:I74" si="27">ROUND(G69*H69,2)</f>
        <v>53</v>
      </c>
      <c r="J69" s="60">
        <v>0.65</v>
      </c>
      <c r="K69" s="50">
        <f t="shared" ref="K69:K74" si="28">ROUND(G69*J69,2)</f>
        <v>13</v>
      </c>
      <c r="L69" s="58">
        <f t="shared" ref="L69:L74" si="29">I69+K69</f>
        <v>66</v>
      </c>
      <c r="M69" s="58">
        <f t="shared" ref="M69:M74" si="30">ROUND(1.25*L69,2)</f>
        <v>82.5</v>
      </c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ht="12.75" customHeight="1">
      <c r="A70" s="2"/>
      <c r="B70" s="52" t="s">
        <v>131</v>
      </c>
      <c r="C70" s="52" t="s">
        <v>36</v>
      </c>
      <c r="D70" s="59">
        <v>100324.0</v>
      </c>
      <c r="E70" s="54" t="s">
        <v>132</v>
      </c>
      <c r="F70" s="55" t="s">
        <v>71</v>
      </c>
      <c r="G70" s="56">
        <v>4.0</v>
      </c>
      <c r="H70" s="60">
        <v>49.34</v>
      </c>
      <c r="I70" s="50">
        <f t="shared" si="27"/>
        <v>197.36</v>
      </c>
      <c r="J70" s="60">
        <v>142.84</v>
      </c>
      <c r="K70" s="50">
        <f t="shared" si="28"/>
        <v>571.36</v>
      </c>
      <c r="L70" s="58">
        <f t="shared" si="29"/>
        <v>768.72</v>
      </c>
      <c r="M70" s="58">
        <f t="shared" si="30"/>
        <v>960.9</v>
      </c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ht="12.75" customHeight="1">
      <c r="A71" s="2"/>
      <c r="B71" s="52" t="s">
        <v>133</v>
      </c>
      <c r="C71" s="52" t="s">
        <v>36</v>
      </c>
      <c r="D71" s="59">
        <v>97087.0</v>
      </c>
      <c r="E71" s="54" t="s">
        <v>134</v>
      </c>
      <c r="F71" s="55" t="s">
        <v>38</v>
      </c>
      <c r="G71" s="56">
        <v>20.0</v>
      </c>
      <c r="H71" s="60">
        <v>0.41</v>
      </c>
      <c r="I71" s="50">
        <f t="shared" si="27"/>
        <v>8.2</v>
      </c>
      <c r="J71" s="60">
        <v>3.0</v>
      </c>
      <c r="K71" s="50">
        <f t="shared" si="28"/>
        <v>60</v>
      </c>
      <c r="L71" s="58">
        <f t="shared" si="29"/>
        <v>68.2</v>
      </c>
      <c r="M71" s="58">
        <f t="shared" si="30"/>
        <v>85.25</v>
      </c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ht="12.75" customHeight="1">
      <c r="A72" s="2"/>
      <c r="B72" s="52" t="s">
        <v>135</v>
      </c>
      <c r="C72" s="52" t="s">
        <v>36</v>
      </c>
      <c r="D72" s="59">
        <v>21141.0</v>
      </c>
      <c r="E72" s="54" t="s">
        <v>136</v>
      </c>
      <c r="F72" s="55" t="s">
        <v>38</v>
      </c>
      <c r="G72" s="56">
        <v>20.0</v>
      </c>
      <c r="H72" s="60">
        <v>3.75</v>
      </c>
      <c r="I72" s="50">
        <f t="shared" si="27"/>
        <v>75</v>
      </c>
      <c r="J72" s="60">
        <v>12.51</v>
      </c>
      <c r="K72" s="50">
        <f t="shared" si="28"/>
        <v>250.2</v>
      </c>
      <c r="L72" s="58">
        <f t="shared" si="29"/>
        <v>325.2</v>
      </c>
      <c r="M72" s="58">
        <f t="shared" si="30"/>
        <v>406.5</v>
      </c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ht="12.75" customHeight="1">
      <c r="A73" s="2"/>
      <c r="B73" s="52" t="s">
        <v>137</v>
      </c>
      <c r="C73" s="52" t="s">
        <v>36</v>
      </c>
      <c r="D73" s="59">
        <v>97096.0</v>
      </c>
      <c r="E73" s="54" t="s">
        <v>138</v>
      </c>
      <c r="F73" s="55" t="s">
        <v>71</v>
      </c>
      <c r="G73" s="56">
        <v>2.0</v>
      </c>
      <c r="H73" s="60">
        <v>16.95</v>
      </c>
      <c r="I73" s="50">
        <f t="shared" si="27"/>
        <v>33.9</v>
      </c>
      <c r="J73" s="60">
        <v>656.62</v>
      </c>
      <c r="K73" s="50">
        <f t="shared" si="28"/>
        <v>1313.24</v>
      </c>
      <c r="L73" s="58">
        <f t="shared" si="29"/>
        <v>1347.14</v>
      </c>
      <c r="M73" s="58">
        <f t="shared" si="30"/>
        <v>1683.93</v>
      </c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ht="12.75" customHeight="1">
      <c r="A74" s="2"/>
      <c r="B74" s="52" t="s">
        <v>139</v>
      </c>
      <c r="C74" s="52" t="s">
        <v>36</v>
      </c>
      <c r="D74" s="59">
        <v>87684.0</v>
      </c>
      <c r="E74" s="54" t="s">
        <v>140</v>
      </c>
      <c r="F74" s="55" t="s">
        <v>38</v>
      </c>
      <c r="G74" s="56">
        <v>20.0</v>
      </c>
      <c r="H74" s="60">
        <v>20.11</v>
      </c>
      <c r="I74" s="50">
        <f t="shared" si="27"/>
        <v>402.2</v>
      </c>
      <c r="J74" s="60">
        <v>87.62</v>
      </c>
      <c r="K74" s="50">
        <f t="shared" si="28"/>
        <v>1752.4</v>
      </c>
      <c r="L74" s="58">
        <f t="shared" si="29"/>
        <v>2154.6</v>
      </c>
      <c r="M74" s="58">
        <f t="shared" si="30"/>
        <v>2693.25</v>
      </c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ht="12.75" customHeight="1">
      <c r="A75" s="2"/>
      <c r="B75" s="61" t="s">
        <v>45</v>
      </c>
      <c r="C75" s="62"/>
      <c r="D75" s="62"/>
      <c r="E75" s="62"/>
      <c r="F75" s="63"/>
      <c r="G75" s="63"/>
      <c r="H75" s="63"/>
      <c r="I75" s="64"/>
      <c r="J75" s="63"/>
      <c r="K75" s="64"/>
      <c r="L75" s="65">
        <f t="shared" ref="L75:M75" si="31">SUM(L69:L74)</f>
        <v>4729.86</v>
      </c>
      <c r="M75" s="65">
        <f t="shared" si="31"/>
        <v>5912.33</v>
      </c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ht="12.75" customHeight="1">
      <c r="A76" s="2"/>
      <c r="B76" s="82"/>
      <c r="C76" s="82"/>
      <c r="D76" s="82"/>
      <c r="E76" s="77"/>
      <c r="F76" s="44"/>
      <c r="G76" s="83"/>
      <c r="H76" s="83"/>
      <c r="I76" s="83"/>
      <c r="J76" s="83"/>
      <c r="K76" s="83"/>
      <c r="L76" s="84"/>
      <c r="M76" s="82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ht="12.75" customHeight="1">
      <c r="A77" s="2"/>
      <c r="B77" s="71">
        <v>7.0</v>
      </c>
      <c r="C77" s="72"/>
      <c r="D77" s="71"/>
      <c r="E77" s="46" t="s">
        <v>141</v>
      </c>
      <c r="F77" s="48"/>
      <c r="G77" s="49"/>
      <c r="H77" s="50"/>
      <c r="I77" s="50"/>
      <c r="J77" s="50"/>
      <c r="K77" s="50"/>
      <c r="L77" s="51"/>
      <c r="M77" s="72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ht="12.75" customHeight="1">
      <c r="A78" s="2"/>
      <c r="B78" s="52" t="s">
        <v>142</v>
      </c>
      <c r="C78" s="52" t="s">
        <v>36</v>
      </c>
      <c r="D78" s="59">
        <v>87879.0</v>
      </c>
      <c r="E78" s="54" t="s">
        <v>143</v>
      </c>
      <c r="F78" s="55" t="s">
        <v>38</v>
      </c>
      <c r="G78" s="92">
        <v>327.5</v>
      </c>
      <c r="H78" s="60">
        <v>2.47</v>
      </c>
      <c r="I78" s="50">
        <f t="shared" ref="I78:I85" si="32">ROUND(G78*H78,2)</f>
        <v>808.93</v>
      </c>
      <c r="J78" s="60">
        <v>2.13</v>
      </c>
      <c r="K78" s="50">
        <f t="shared" ref="K78:K85" si="33">ROUND(G78*J78,2)</f>
        <v>697.58</v>
      </c>
      <c r="L78" s="58">
        <f t="shared" ref="L78:L85" si="34">I78+K78</f>
        <v>1506.51</v>
      </c>
      <c r="M78" s="58">
        <f t="shared" ref="M78:M85" si="35">ROUND(1.25*L78,2)</f>
        <v>1883.14</v>
      </c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ht="12.75" customHeight="1">
      <c r="A79" s="2"/>
      <c r="B79" s="52" t="s">
        <v>144</v>
      </c>
      <c r="C79" s="52" t="s">
        <v>36</v>
      </c>
      <c r="D79" s="52">
        <v>87905.0</v>
      </c>
      <c r="E79" s="54" t="s">
        <v>145</v>
      </c>
      <c r="F79" s="55" t="s">
        <v>38</v>
      </c>
      <c r="G79" s="50">
        <v>393.2</v>
      </c>
      <c r="H79" s="50">
        <v>5.58</v>
      </c>
      <c r="I79" s="50">
        <f t="shared" si="32"/>
        <v>2194.06</v>
      </c>
      <c r="J79" s="50">
        <v>2.66</v>
      </c>
      <c r="K79" s="50">
        <f t="shared" si="33"/>
        <v>1045.91</v>
      </c>
      <c r="L79" s="58">
        <f t="shared" si="34"/>
        <v>3239.97</v>
      </c>
      <c r="M79" s="58">
        <f t="shared" si="35"/>
        <v>4049.96</v>
      </c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ht="12.75" customHeight="1">
      <c r="A80" s="2"/>
      <c r="B80" s="52" t="s">
        <v>146</v>
      </c>
      <c r="C80" s="52" t="s">
        <v>36</v>
      </c>
      <c r="D80" s="52">
        <v>87529.0</v>
      </c>
      <c r="E80" s="54" t="s">
        <v>147</v>
      </c>
      <c r="F80" s="55" t="s">
        <v>38</v>
      </c>
      <c r="G80" s="50">
        <v>292.5</v>
      </c>
      <c r="H80" s="50">
        <v>18.72</v>
      </c>
      <c r="I80" s="50">
        <f t="shared" si="32"/>
        <v>5475.6</v>
      </c>
      <c r="J80" s="57">
        <v>17.71</v>
      </c>
      <c r="K80" s="50">
        <f t="shared" si="33"/>
        <v>5180.18</v>
      </c>
      <c r="L80" s="58">
        <f t="shared" si="34"/>
        <v>10655.78</v>
      </c>
      <c r="M80" s="58">
        <f t="shared" si="35"/>
        <v>13319.73</v>
      </c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ht="12.75" customHeight="1">
      <c r="A81" s="2"/>
      <c r="B81" s="52" t="s">
        <v>148</v>
      </c>
      <c r="C81" s="52" t="s">
        <v>36</v>
      </c>
      <c r="D81" s="52">
        <v>87547.0</v>
      </c>
      <c r="E81" s="54" t="s">
        <v>149</v>
      </c>
      <c r="F81" s="55" t="s">
        <v>38</v>
      </c>
      <c r="G81" s="50">
        <v>85.0</v>
      </c>
      <c r="H81" s="50">
        <v>14.47</v>
      </c>
      <c r="I81" s="50">
        <f t="shared" si="32"/>
        <v>1229.95</v>
      </c>
      <c r="J81" s="50">
        <v>11.65</v>
      </c>
      <c r="K81" s="50">
        <f t="shared" si="33"/>
        <v>990.25</v>
      </c>
      <c r="L81" s="58">
        <f t="shared" si="34"/>
        <v>2220.2</v>
      </c>
      <c r="M81" s="58">
        <f t="shared" si="35"/>
        <v>2775.25</v>
      </c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ht="12.75" customHeight="1">
      <c r="A82" s="2"/>
      <c r="B82" s="52" t="s">
        <v>150</v>
      </c>
      <c r="C82" s="52" t="s">
        <v>36</v>
      </c>
      <c r="D82" s="52">
        <v>87775.0</v>
      </c>
      <c r="E82" s="54" t="s">
        <v>151</v>
      </c>
      <c r="F82" s="55" t="s">
        <v>38</v>
      </c>
      <c r="G82" s="50">
        <v>393.2</v>
      </c>
      <c r="H82" s="50">
        <v>31.29</v>
      </c>
      <c r="I82" s="50">
        <f t="shared" si="32"/>
        <v>12303.23</v>
      </c>
      <c r="J82" s="50">
        <v>23.2</v>
      </c>
      <c r="K82" s="50">
        <f t="shared" si="33"/>
        <v>9122.24</v>
      </c>
      <c r="L82" s="58">
        <f t="shared" si="34"/>
        <v>21425.47</v>
      </c>
      <c r="M82" s="58">
        <f t="shared" si="35"/>
        <v>26781.84</v>
      </c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ht="12.75" customHeight="1">
      <c r="A83" s="2"/>
      <c r="B83" s="52" t="s">
        <v>152</v>
      </c>
      <c r="C83" s="52" t="s">
        <v>36</v>
      </c>
      <c r="D83" s="78">
        <v>104597.0</v>
      </c>
      <c r="E83" s="54" t="s">
        <v>153</v>
      </c>
      <c r="F83" s="55" t="s">
        <v>38</v>
      </c>
      <c r="G83" s="56">
        <v>244.39</v>
      </c>
      <c r="H83" s="60">
        <v>24.47</v>
      </c>
      <c r="I83" s="50">
        <f t="shared" si="32"/>
        <v>5980.22</v>
      </c>
      <c r="J83" s="94">
        <v>111.21</v>
      </c>
      <c r="K83" s="50">
        <f t="shared" si="33"/>
        <v>27178.61</v>
      </c>
      <c r="L83" s="58">
        <f t="shared" si="34"/>
        <v>33158.83</v>
      </c>
      <c r="M83" s="58">
        <f t="shared" si="35"/>
        <v>41448.54</v>
      </c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ht="12.75" customHeight="1">
      <c r="A84" s="2"/>
      <c r="B84" s="52" t="s">
        <v>154</v>
      </c>
      <c r="C84" s="85" t="s">
        <v>36</v>
      </c>
      <c r="D84" s="78">
        <v>87259.0</v>
      </c>
      <c r="E84" s="95" t="s">
        <v>155</v>
      </c>
      <c r="F84" s="55" t="s">
        <v>38</v>
      </c>
      <c r="G84" s="56">
        <v>349.28</v>
      </c>
      <c r="H84" s="60">
        <v>21.46</v>
      </c>
      <c r="I84" s="50">
        <f t="shared" si="32"/>
        <v>7495.55</v>
      </c>
      <c r="J84" s="94">
        <v>91.63</v>
      </c>
      <c r="K84" s="50">
        <f t="shared" si="33"/>
        <v>32004.53</v>
      </c>
      <c r="L84" s="58">
        <f t="shared" si="34"/>
        <v>39500.08</v>
      </c>
      <c r="M84" s="58">
        <f t="shared" si="35"/>
        <v>49375.1</v>
      </c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ht="12.75" customHeight="1">
      <c r="A85" s="2"/>
      <c r="B85" s="52" t="s">
        <v>156</v>
      </c>
      <c r="C85" s="85" t="s">
        <v>36</v>
      </c>
      <c r="D85" s="96">
        <v>4786.0</v>
      </c>
      <c r="E85" s="88" t="s">
        <v>157</v>
      </c>
      <c r="F85" s="97" t="s">
        <v>38</v>
      </c>
      <c r="G85" s="73">
        <v>50.0</v>
      </c>
      <c r="H85" s="73">
        <v>35.55</v>
      </c>
      <c r="I85" s="73">
        <f t="shared" si="32"/>
        <v>1777.5</v>
      </c>
      <c r="J85" s="73">
        <v>82.95</v>
      </c>
      <c r="K85" s="73">
        <f t="shared" si="33"/>
        <v>4147.5</v>
      </c>
      <c r="L85" s="98">
        <f t="shared" si="34"/>
        <v>5925</v>
      </c>
      <c r="M85" s="98">
        <f t="shared" si="35"/>
        <v>7406.25</v>
      </c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ht="12.75" customHeight="1">
      <c r="A86" s="2"/>
      <c r="B86" s="61" t="s">
        <v>45</v>
      </c>
      <c r="C86" s="62"/>
      <c r="D86" s="99"/>
      <c r="E86" s="62"/>
      <c r="F86" s="63"/>
      <c r="G86" s="63"/>
      <c r="H86" s="63"/>
      <c r="I86" s="64"/>
      <c r="J86" s="63"/>
      <c r="K86" s="64"/>
      <c r="L86" s="65">
        <f t="shared" ref="L86:M86" si="36">SUM(L78:L85)</f>
        <v>117631.84</v>
      </c>
      <c r="M86" s="65">
        <f t="shared" si="36"/>
        <v>147039.81</v>
      </c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ht="12.75" customHeight="1">
      <c r="A87" s="2"/>
      <c r="B87" s="82"/>
      <c r="C87" s="82"/>
      <c r="D87" s="82"/>
      <c r="E87" s="77"/>
      <c r="F87" s="44"/>
      <c r="G87" s="83"/>
      <c r="H87" s="83"/>
      <c r="I87" s="83"/>
      <c r="J87" s="83"/>
      <c r="K87" s="83"/>
      <c r="L87" s="84"/>
      <c r="M87" s="82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ht="12.75" customHeight="1">
      <c r="A88" s="2"/>
      <c r="B88" s="71">
        <v>8.0</v>
      </c>
      <c r="C88" s="72"/>
      <c r="D88" s="71"/>
      <c r="E88" s="46" t="s">
        <v>158</v>
      </c>
      <c r="F88" s="48"/>
      <c r="G88" s="49"/>
      <c r="H88" s="50"/>
      <c r="I88" s="50"/>
      <c r="J88" s="50"/>
      <c r="K88" s="50"/>
      <c r="L88" s="51"/>
      <c r="M88" s="72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ht="12.75" customHeight="1">
      <c r="A89" s="2"/>
      <c r="B89" s="52" t="s">
        <v>159</v>
      </c>
      <c r="C89" s="52" t="s">
        <v>36</v>
      </c>
      <c r="D89" s="59">
        <v>90793.0</v>
      </c>
      <c r="E89" s="54" t="s">
        <v>160</v>
      </c>
      <c r="F89" s="55" t="s">
        <v>65</v>
      </c>
      <c r="G89" s="56">
        <v>2.0</v>
      </c>
      <c r="H89" s="60">
        <v>29.83</v>
      </c>
      <c r="I89" s="50">
        <f t="shared" ref="I89:I101" si="37">ROUND(G89*H89,2)</f>
        <v>59.66</v>
      </c>
      <c r="J89" s="60">
        <v>971.07</v>
      </c>
      <c r="K89" s="50">
        <f t="shared" ref="K89:K101" si="38">ROUND(G89*J89,2)</f>
        <v>1942.14</v>
      </c>
      <c r="L89" s="58">
        <f t="shared" ref="L89:L101" si="39">I89+K89</f>
        <v>2001.8</v>
      </c>
      <c r="M89" s="58">
        <f t="shared" ref="M89:M101" si="40">ROUND(1.25*L89,2)</f>
        <v>2502.25</v>
      </c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ht="12.75" customHeight="1">
      <c r="A90" s="2"/>
      <c r="B90" s="52" t="s">
        <v>161</v>
      </c>
      <c r="C90" s="52" t="s">
        <v>162</v>
      </c>
      <c r="D90" s="59" t="s">
        <v>163</v>
      </c>
      <c r="E90" s="54" t="s">
        <v>164</v>
      </c>
      <c r="F90" s="55" t="s">
        <v>65</v>
      </c>
      <c r="G90" s="56">
        <v>4.0</v>
      </c>
      <c r="H90" s="60">
        <v>138.64</v>
      </c>
      <c r="I90" s="50">
        <f t="shared" si="37"/>
        <v>554.56</v>
      </c>
      <c r="J90" s="60">
        <v>1768.66</v>
      </c>
      <c r="K90" s="50">
        <f t="shared" si="38"/>
        <v>7074.64</v>
      </c>
      <c r="L90" s="58">
        <f t="shared" si="39"/>
        <v>7629.2</v>
      </c>
      <c r="M90" s="58">
        <f t="shared" si="40"/>
        <v>9536.5</v>
      </c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ht="12.75" customHeight="1">
      <c r="A91" s="2"/>
      <c r="B91" s="52" t="s">
        <v>165</v>
      </c>
      <c r="C91" s="52" t="s">
        <v>162</v>
      </c>
      <c r="D91" s="59" t="s">
        <v>163</v>
      </c>
      <c r="E91" s="54" t="s">
        <v>166</v>
      </c>
      <c r="F91" s="55" t="s">
        <v>65</v>
      </c>
      <c r="G91" s="56">
        <v>4.0</v>
      </c>
      <c r="H91" s="60">
        <v>138.64</v>
      </c>
      <c r="I91" s="50">
        <f t="shared" si="37"/>
        <v>554.56</v>
      </c>
      <c r="J91" s="60">
        <v>1768.66</v>
      </c>
      <c r="K91" s="50">
        <f t="shared" si="38"/>
        <v>7074.64</v>
      </c>
      <c r="L91" s="58">
        <f t="shared" si="39"/>
        <v>7629.2</v>
      </c>
      <c r="M91" s="58">
        <f t="shared" si="40"/>
        <v>9536.5</v>
      </c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ht="12.75" customHeight="1">
      <c r="A92" s="2"/>
      <c r="B92" s="52" t="s">
        <v>167</v>
      </c>
      <c r="C92" s="52" t="s">
        <v>162</v>
      </c>
      <c r="D92" s="59" t="s">
        <v>168</v>
      </c>
      <c r="E92" s="54" t="s">
        <v>169</v>
      </c>
      <c r="F92" s="55" t="s">
        <v>65</v>
      </c>
      <c r="G92" s="56">
        <v>1.0</v>
      </c>
      <c r="H92" s="60">
        <v>138.64</v>
      </c>
      <c r="I92" s="50">
        <f t="shared" si="37"/>
        <v>138.64</v>
      </c>
      <c r="J92" s="60">
        <v>1964.66</v>
      </c>
      <c r="K92" s="50">
        <f t="shared" si="38"/>
        <v>1964.66</v>
      </c>
      <c r="L92" s="58">
        <f t="shared" si="39"/>
        <v>2103.3</v>
      </c>
      <c r="M92" s="58">
        <f t="shared" si="40"/>
        <v>2629.13</v>
      </c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ht="12.75" customHeight="1">
      <c r="A93" s="2"/>
      <c r="B93" s="52" t="s">
        <v>170</v>
      </c>
      <c r="C93" s="52" t="s">
        <v>162</v>
      </c>
      <c r="D93" s="59" t="s">
        <v>168</v>
      </c>
      <c r="E93" s="54" t="s">
        <v>171</v>
      </c>
      <c r="F93" s="55" t="s">
        <v>65</v>
      </c>
      <c r="G93" s="56">
        <v>2.0</v>
      </c>
      <c r="H93" s="60">
        <v>138.64</v>
      </c>
      <c r="I93" s="50">
        <f t="shared" si="37"/>
        <v>277.28</v>
      </c>
      <c r="J93" s="60">
        <v>1964.66</v>
      </c>
      <c r="K93" s="50">
        <f t="shared" si="38"/>
        <v>3929.32</v>
      </c>
      <c r="L93" s="58">
        <f t="shared" si="39"/>
        <v>4206.6</v>
      </c>
      <c r="M93" s="58">
        <f t="shared" si="40"/>
        <v>5258.25</v>
      </c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ht="12.75" customHeight="1">
      <c r="A94" s="2"/>
      <c r="B94" s="52" t="s">
        <v>172</v>
      </c>
      <c r="C94" s="52" t="s">
        <v>36</v>
      </c>
      <c r="D94" s="59">
        <v>94569.0</v>
      </c>
      <c r="E94" s="54" t="s">
        <v>173</v>
      </c>
      <c r="F94" s="55" t="s">
        <v>38</v>
      </c>
      <c r="G94" s="56">
        <v>4.0</v>
      </c>
      <c r="H94" s="60">
        <v>56.13</v>
      </c>
      <c r="I94" s="50">
        <f t="shared" si="37"/>
        <v>224.52</v>
      </c>
      <c r="J94" s="60">
        <v>636.99</v>
      </c>
      <c r="K94" s="50">
        <f t="shared" si="38"/>
        <v>2547.96</v>
      </c>
      <c r="L94" s="58">
        <f t="shared" si="39"/>
        <v>2772.48</v>
      </c>
      <c r="M94" s="58">
        <f t="shared" si="40"/>
        <v>3465.6</v>
      </c>
      <c r="N94" s="1"/>
      <c r="O94" s="1"/>
      <c r="P94" s="2"/>
      <c r="Q94" s="2"/>
      <c r="R94" s="2"/>
      <c r="S94" s="2"/>
      <c r="T94" s="2"/>
      <c r="U94" s="21"/>
      <c r="V94" s="2"/>
      <c r="W94" s="2"/>
      <c r="X94" s="2"/>
      <c r="Y94" s="2"/>
      <c r="Z94" s="2"/>
      <c r="AA94" s="2"/>
      <c r="AB94" s="2"/>
      <c r="AC94" s="2"/>
      <c r="AD94" s="2"/>
    </row>
    <row r="95" ht="12.75" customHeight="1">
      <c r="A95" s="2"/>
      <c r="B95" s="52" t="s">
        <v>174</v>
      </c>
      <c r="C95" s="85" t="s">
        <v>36</v>
      </c>
      <c r="D95" s="96">
        <v>91338.0</v>
      </c>
      <c r="E95" s="76" t="s">
        <v>175</v>
      </c>
      <c r="F95" s="97" t="s">
        <v>38</v>
      </c>
      <c r="G95" s="100">
        <v>7.56</v>
      </c>
      <c r="H95" s="73">
        <v>29.83</v>
      </c>
      <c r="I95" s="73">
        <f t="shared" si="37"/>
        <v>225.51</v>
      </c>
      <c r="J95" s="73">
        <v>971.07</v>
      </c>
      <c r="K95" s="73">
        <f t="shared" si="38"/>
        <v>7341.29</v>
      </c>
      <c r="L95" s="98">
        <f t="shared" si="39"/>
        <v>7566.8</v>
      </c>
      <c r="M95" s="98">
        <f t="shared" si="40"/>
        <v>9458.5</v>
      </c>
      <c r="N95" s="1"/>
      <c r="O95" s="1"/>
      <c r="P95" s="2"/>
      <c r="Q95" s="2"/>
      <c r="R95" s="2"/>
      <c r="S95" s="2"/>
      <c r="T95" s="2"/>
      <c r="U95" s="21"/>
      <c r="V95" s="2"/>
      <c r="W95" s="2"/>
      <c r="X95" s="2"/>
      <c r="Y95" s="2"/>
      <c r="Z95" s="2"/>
      <c r="AA95" s="2"/>
      <c r="AB95" s="2"/>
      <c r="AC95" s="2"/>
      <c r="AD95" s="2"/>
    </row>
    <row r="96" ht="12.75" customHeight="1">
      <c r="A96" s="2"/>
      <c r="B96" s="52" t="s">
        <v>176</v>
      </c>
      <c r="C96" s="85" t="s">
        <v>36</v>
      </c>
      <c r="D96" s="96">
        <v>100702.0</v>
      </c>
      <c r="E96" s="76" t="s">
        <v>177</v>
      </c>
      <c r="F96" s="97" t="s">
        <v>38</v>
      </c>
      <c r="G96" s="100">
        <f>14.45+8</f>
        <v>22.45</v>
      </c>
      <c r="H96" s="73">
        <v>29.83</v>
      </c>
      <c r="I96" s="73">
        <f t="shared" si="37"/>
        <v>669.68</v>
      </c>
      <c r="J96" s="101">
        <v>713.4</v>
      </c>
      <c r="K96" s="73">
        <f t="shared" si="38"/>
        <v>16015.83</v>
      </c>
      <c r="L96" s="98">
        <f t="shared" si="39"/>
        <v>16685.51</v>
      </c>
      <c r="M96" s="98">
        <f t="shared" si="40"/>
        <v>20856.89</v>
      </c>
      <c r="N96" s="1"/>
      <c r="O96" s="1"/>
      <c r="P96" s="2"/>
      <c r="Q96" s="2"/>
      <c r="R96" s="2"/>
      <c r="S96" s="2"/>
      <c r="T96" s="2"/>
      <c r="U96" s="21"/>
      <c r="V96" s="2"/>
      <c r="W96" s="2"/>
      <c r="X96" s="2"/>
      <c r="Y96" s="2"/>
      <c r="Z96" s="2"/>
      <c r="AA96" s="2"/>
      <c r="AB96" s="2"/>
      <c r="AC96" s="2"/>
      <c r="AD96" s="2"/>
    </row>
    <row r="97" ht="12.75" customHeight="1">
      <c r="A97" s="2"/>
      <c r="B97" s="52" t="s">
        <v>178</v>
      </c>
      <c r="C97" s="85" t="s">
        <v>36</v>
      </c>
      <c r="D97" s="96">
        <v>91338.0</v>
      </c>
      <c r="E97" s="76" t="s">
        <v>179</v>
      </c>
      <c r="F97" s="97" t="s">
        <v>38</v>
      </c>
      <c r="G97" s="100">
        <v>15.75</v>
      </c>
      <c r="H97" s="73">
        <v>29.83</v>
      </c>
      <c r="I97" s="73">
        <f t="shared" si="37"/>
        <v>469.82</v>
      </c>
      <c r="J97" s="73">
        <v>971.07</v>
      </c>
      <c r="K97" s="73">
        <f t="shared" si="38"/>
        <v>15294.35</v>
      </c>
      <c r="L97" s="98">
        <f t="shared" si="39"/>
        <v>15764.17</v>
      </c>
      <c r="M97" s="98">
        <f t="shared" si="40"/>
        <v>19705.21</v>
      </c>
      <c r="N97" s="1"/>
      <c r="O97" s="1"/>
      <c r="P97" s="2"/>
      <c r="Q97" s="2"/>
      <c r="R97" s="2"/>
      <c r="S97" s="2"/>
      <c r="T97" s="2"/>
      <c r="U97" s="21"/>
      <c r="V97" s="2"/>
      <c r="W97" s="2"/>
      <c r="X97" s="2"/>
      <c r="Y97" s="2"/>
      <c r="Z97" s="2"/>
      <c r="AA97" s="2"/>
      <c r="AB97" s="2"/>
      <c r="AC97" s="2"/>
      <c r="AD97" s="2"/>
    </row>
    <row r="98" ht="12.75" customHeight="1">
      <c r="A98" s="2"/>
      <c r="B98" s="52" t="s">
        <v>180</v>
      </c>
      <c r="C98" s="85" t="s">
        <v>36</v>
      </c>
      <c r="D98" s="85">
        <v>94569.0</v>
      </c>
      <c r="E98" s="76" t="s">
        <v>181</v>
      </c>
      <c r="F98" s="97" t="s">
        <v>38</v>
      </c>
      <c r="G98" s="100">
        <v>38.4</v>
      </c>
      <c r="H98" s="101">
        <v>31.56</v>
      </c>
      <c r="I98" s="73">
        <f t="shared" si="37"/>
        <v>1211.9</v>
      </c>
      <c r="J98" s="101">
        <v>383.6</v>
      </c>
      <c r="K98" s="73">
        <f t="shared" si="38"/>
        <v>14730.24</v>
      </c>
      <c r="L98" s="98">
        <f t="shared" si="39"/>
        <v>15942.14</v>
      </c>
      <c r="M98" s="98">
        <f t="shared" si="40"/>
        <v>19927.68</v>
      </c>
      <c r="N98" s="1"/>
      <c r="O98" s="1"/>
      <c r="P98" s="2"/>
      <c r="Q98" s="2"/>
      <c r="R98" s="2"/>
      <c r="S98" s="2"/>
      <c r="T98" s="2"/>
      <c r="U98" s="21"/>
      <c r="V98" s="2"/>
      <c r="W98" s="2"/>
      <c r="X98" s="2"/>
      <c r="Y98" s="2"/>
      <c r="Z98" s="2"/>
      <c r="AA98" s="2"/>
      <c r="AB98" s="2"/>
      <c r="AC98" s="2"/>
      <c r="AD98" s="2"/>
    </row>
    <row r="99" ht="12.75" customHeight="1">
      <c r="A99" s="2"/>
      <c r="B99" s="52" t="s">
        <v>182</v>
      </c>
      <c r="C99" s="85" t="s">
        <v>36</v>
      </c>
      <c r="D99" s="80">
        <v>99857.0</v>
      </c>
      <c r="E99" s="76" t="s">
        <v>183</v>
      </c>
      <c r="F99" s="97" t="s">
        <v>41</v>
      </c>
      <c r="G99" s="100">
        <v>18.4</v>
      </c>
      <c r="H99" s="101">
        <v>52.09</v>
      </c>
      <c r="I99" s="73">
        <f t="shared" si="37"/>
        <v>958.46</v>
      </c>
      <c r="J99" s="101">
        <v>40.28</v>
      </c>
      <c r="K99" s="73">
        <f t="shared" si="38"/>
        <v>741.15</v>
      </c>
      <c r="L99" s="98">
        <f t="shared" si="39"/>
        <v>1699.61</v>
      </c>
      <c r="M99" s="98">
        <f t="shared" si="40"/>
        <v>2124.51</v>
      </c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ht="12.75" customHeight="1">
      <c r="A100" s="2"/>
      <c r="B100" s="52" t="s">
        <v>184</v>
      </c>
      <c r="C100" s="85" t="s">
        <v>36</v>
      </c>
      <c r="D100" s="80">
        <v>99839.0</v>
      </c>
      <c r="E100" s="102" t="s">
        <v>185</v>
      </c>
      <c r="F100" s="97" t="s">
        <v>41</v>
      </c>
      <c r="G100" s="100">
        <v>18.4</v>
      </c>
      <c r="H100" s="101">
        <v>226.24</v>
      </c>
      <c r="I100" s="73">
        <f t="shared" si="37"/>
        <v>4162.82</v>
      </c>
      <c r="J100" s="101">
        <v>247.72</v>
      </c>
      <c r="K100" s="73">
        <f t="shared" si="38"/>
        <v>4558.05</v>
      </c>
      <c r="L100" s="98">
        <f t="shared" si="39"/>
        <v>8720.87</v>
      </c>
      <c r="M100" s="98">
        <f t="shared" si="40"/>
        <v>10901.09</v>
      </c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ht="12.75" customHeight="1">
      <c r="A101" s="2"/>
      <c r="B101" s="52" t="s">
        <v>186</v>
      </c>
      <c r="C101" s="85" t="s">
        <v>36</v>
      </c>
      <c r="D101" s="53">
        <v>91338.0</v>
      </c>
      <c r="E101" s="88" t="s">
        <v>187</v>
      </c>
      <c r="F101" s="97" t="s">
        <v>38</v>
      </c>
      <c r="G101" s="100">
        <v>20.24</v>
      </c>
      <c r="H101" s="73">
        <v>142.17</v>
      </c>
      <c r="I101" s="73">
        <f t="shared" si="37"/>
        <v>2877.52</v>
      </c>
      <c r="J101" s="73">
        <v>1106.46</v>
      </c>
      <c r="K101" s="73">
        <f t="shared" si="38"/>
        <v>22394.75</v>
      </c>
      <c r="L101" s="98">
        <f t="shared" si="39"/>
        <v>25272.27</v>
      </c>
      <c r="M101" s="98">
        <f t="shared" si="40"/>
        <v>31590.34</v>
      </c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ht="12.75" customHeight="1">
      <c r="A102" s="2"/>
      <c r="B102" s="61" t="s">
        <v>45</v>
      </c>
      <c r="C102" s="62"/>
      <c r="D102" s="99"/>
      <c r="E102" s="62"/>
      <c r="F102" s="55"/>
      <c r="G102" s="56"/>
      <c r="H102" s="63"/>
      <c r="I102" s="50"/>
      <c r="J102" s="63"/>
      <c r="K102" s="50"/>
      <c r="L102" s="65">
        <f t="shared" ref="L102:M102" si="41">SUM(L89:L101)</f>
        <v>117993.95</v>
      </c>
      <c r="M102" s="65">
        <f t="shared" si="41"/>
        <v>147492.45</v>
      </c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ht="12.75" customHeight="1">
      <c r="A103" s="2"/>
      <c r="B103" s="66"/>
      <c r="C103" s="66"/>
      <c r="D103" s="66"/>
      <c r="E103" s="67"/>
      <c r="F103" s="77"/>
      <c r="G103" s="103"/>
      <c r="H103" s="69"/>
      <c r="I103" s="83"/>
      <c r="J103" s="69"/>
      <c r="K103" s="69"/>
      <c r="L103" s="70"/>
      <c r="M103" s="66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ht="12.75" customHeight="1">
      <c r="A104" s="2"/>
      <c r="B104" s="71">
        <v>9.0</v>
      </c>
      <c r="C104" s="72"/>
      <c r="D104" s="71"/>
      <c r="E104" s="46" t="s">
        <v>188</v>
      </c>
      <c r="F104" s="48"/>
      <c r="G104" s="49"/>
      <c r="H104" s="50"/>
      <c r="I104" s="50"/>
      <c r="J104" s="50"/>
      <c r="K104" s="50"/>
      <c r="L104" s="58"/>
      <c r="M104" s="104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ht="12.75" customHeight="1">
      <c r="A105" s="2"/>
      <c r="B105" s="105" t="s">
        <v>189</v>
      </c>
      <c r="C105" s="85" t="s">
        <v>36</v>
      </c>
      <c r="D105" s="85" t="s">
        <v>120</v>
      </c>
      <c r="E105" s="88" t="s">
        <v>190</v>
      </c>
      <c r="F105" s="97" t="s">
        <v>41</v>
      </c>
      <c r="G105" s="100">
        <v>155.0</v>
      </c>
      <c r="H105" s="73">
        <v>17.25</v>
      </c>
      <c r="I105" s="73">
        <f t="shared" ref="I105:I116" si="42">ROUND(G105*H105,2)</f>
        <v>2673.75</v>
      </c>
      <c r="J105" s="73">
        <v>57.5</v>
      </c>
      <c r="K105" s="73">
        <f t="shared" ref="K105:K116" si="43">ROUND(G105*J105,2)</f>
        <v>8912.5</v>
      </c>
      <c r="L105" s="98">
        <f t="shared" ref="L105:L116" si="44">I105+K105</f>
        <v>11586.25</v>
      </c>
      <c r="M105" s="98">
        <f t="shared" ref="M105:M116" si="45">ROUND(1.25*L105,2)</f>
        <v>14482.81</v>
      </c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ht="12.75" customHeight="1">
      <c r="A106" s="2"/>
      <c r="B106" s="105" t="s">
        <v>191</v>
      </c>
      <c r="C106" s="85" t="s">
        <v>36</v>
      </c>
      <c r="D106" s="85">
        <v>95728.0</v>
      </c>
      <c r="E106" s="88" t="s">
        <v>192</v>
      </c>
      <c r="F106" s="97" t="s">
        <v>41</v>
      </c>
      <c r="G106" s="100">
        <v>425.0</v>
      </c>
      <c r="H106" s="73">
        <v>19.64</v>
      </c>
      <c r="I106" s="73">
        <f t="shared" si="42"/>
        <v>8347</v>
      </c>
      <c r="J106" s="73">
        <v>13.02</v>
      </c>
      <c r="K106" s="73">
        <f t="shared" si="43"/>
        <v>5533.5</v>
      </c>
      <c r="L106" s="98">
        <f t="shared" si="44"/>
        <v>13880.5</v>
      </c>
      <c r="M106" s="98">
        <f t="shared" si="45"/>
        <v>17350.63</v>
      </c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ht="12.75" customHeight="1">
      <c r="A107" s="2"/>
      <c r="B107" s="105" t="s">
        <v>193</v>
      </c>
      <c r="C107" s="85" t="s">
        <v>36</v>
      </c>
      <c r="D107" s="85">
        <v>104397.0</v>
      </c>
      <c r="E107" s="88" t="s">
        <v>194</v>
      </c>
      <c r="F107" s="97" t="s">
        <v>195</v>
      </c>
      <c r="G107" s="100">
        <v>175.0</v>
      </c>
      <c r="H107" s="73">
        <v>13.69</v>
      </c>
      <c r="I107" s="73">
        <f t="shared" si="42"/>
        <v>2395.75</v>
      </c>
      <c r="J107" s="73">
        <v>14.39</v>
      </c>
      <c r="K107" s="73">
        <f t="shared" si="43"/>
        <v>2518.25</v>
      </c>
      <c r="L107" s="98">
        <f t="shared" si="44"/>
        <v>4914</v>
      </c>
      <c r="M107" s="98">
        <f t="shared" si="45"/>
        <v>6142.5</v>
      </c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ht="12.75" customHeight="1">
      <c r="A108" s="2"/>
      <c r="B108" s="105" t="s">
        <v>196</v>
      </c>
      <c r="C108" s="85" t="s">
        <v>36</v>
      </c>
      <c r="D108" s="85">
        <v>96562.0</v>
      </c>
      <c r="E108" s="88" t="s">
        <v>197</v>
      </c>
      <c r="F108" s="97" t="s">
        <v>41</v>
      </c>
      <c r="G108" s="100">
        <v>155.0</v>
      </c>
      <c r="H108" s="73">
        <v>26.7</v>
      </c>
      <c r="I108" s="73">
        <f t="shared" si="42"/>
        <v>4138.5</v>
      </c>
      <c r="J108" s="73">
        <v>33.04</v>
      </c>
      <c r="K108" s="73">
        <f t="shared" si="43"/>
        <v>5121.2</v>
      </c>
      <c r="L108" s="98">
        <f t="shared" si="44"/>
        <v>9259.7</v>
      </c>
      <c r="M108" s="98">
        <f t="shared" si="45"/>
        <v>11574.63</v>
      </c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ht="12.75" customHeight="1">
      <c r="A109" s="2"/>
      <c r="B109" s="105" t="s">
        <v>198</v>
      </c>
      <c r="C109" s="85" t="s">
        <v>36</v>
      </c>
      <c r="D109" s="85">
        <v>92005.0</v>
      </c>
      <c r="E109" s="88" t="s">
        <v>199</v>
      </c>
      <c r="F109" s="97" t="s">
        <v>65</v>
      </c>
      <c r="G109" s="100">
        <v>141.0</v>
      </c>
      <c r="H109" s="73">
        <v>34.92</v>
      </c>
      <c r="I109" s="73">
        <f t="shared" si="42"/>
        <v>4923.72</v>
      </c>
      <c r="J109" s="73">
        <v>33.13</v>
      </c>
      <c r="K109" s="73">
        <f t="shared" si="43"/>
        <v>4671.33</v>
      </c>
      <c r="L109" s="98">
        <f t="shared" si="44"/>
        <v>9595.05</v>
      </c>
      <c r="M109" s="98">
        <f t="shared" si="45"/>
        <v>11993.81</v>
      </c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ht="12.75" customHeight="1">
      <c r="A110" s="2"/>
      <c r="B110" s="105" t="s">
        <v>200</v>
      </c>
      <c r="C110" s="85" t="s">
        <v>36</v>
      </c>
      <c r="D110" s="85">
        <v>91953.0</v>
      </c>
      <c r="E110" s="88" t="s">
        <v>201</v>
      </c>
      <c r="F110" s="97" t="s">
        <v>65</v>
      </c>
      <c r="G110" s="100">
        <v>32.0</v>
      </c>
      <c r="H110" s="73">
        <v>17.96</v>
      </c>
      <c r="I110" s="73">
        <f t="shared" si="42"/>
        <v>574.72</v>
      </c>
      <c r="J110" s="73">
        <v>15.58</v>
      </c>
      <c r="K110" s="73">
        <f t="shared" si="43"/>
        <v>498.56</v>
      </c>
      <c r="L110" s="98">
        <f t="shared" si="44"/>
        <v>1073.28</v>
      </c>
      <c r="M110" s="98">
        <f t="shared" si="45"/>
        <v>1341.6</v>
      </c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ht="12.75" customHeight="1">
      <c r="A111" s="2"/>
      <c r="B111" s="105" t="s">
        <v>202</v>
      </c>
      <c r="C111" s="85" t="s">
        <v>36</v>
      </c>
      <c r="D111" s="85">
        <v>91955.0</v>
      </c>
      <c r="E111" s="88" t="s">
        <v>203</v>
      </c>
      <c r="F111" s="97" t="s">
        <v>65</v>
      </c>
      <c r="G111" s="100">
        <v>2.0</v>
      </c>
      <c r="H111" s="73">
        <v>22.2</v>
      </c>
      <c r="I111" s="73">
        <f t="shared" si="42"/>
        <v>44.4</v>
      </c>
      <c r="J111" s="73">
        <v>18.62</v>
      </c>
      <c r="K111" s="73">
        <f t="shared" si="43"/>
        <v>37.24</v>
      </c>
      <c r="L111" s="98">
        <f t="shared" si="44"/>
        <v>81.64</v>
      </c>
      <c r="M111" s="98">
        <f t="shared" si="45"/>
        <v>102.05</v>
      </c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ht="12.75" customHeight="1">
      <c r="A112" s="2"/>
      <c r="B112" s="105" t="s">
        <v>204</v>
      </c>
      <c r="C112" s="85" t="s">
        <v>36</v>
      </c>
      <c r="D112" s="53">
        <v>91926.0</v>
      </c>
      <c r="E112" s="106" t="s">
        <v>205</v>
      </c>
      <c r="F112" s="97" t="s">
        <v>41</v>
      </c>
      <c r="G112" s="100">
        <v>1550.0</v>
      </c>
      <c r="H112" s="73">
        <v>1.44</v>
      </c>
      <c r="I112" s="73">
        <f t="shared" si="42"/>
        <v>2232</v>
      </c>
      <c r="J112" s="100">
        <v>3.25</v>
      </c>
      <c r="K112" s="73">
        <f t="shared" si="43"/>
        <v>5037.5</v>
      </c>
      <c r="L112" s="98">
        <f t="shared" si="44"/>
        <v>7269.5</v>
      </c>
      <c r="M112" s="98">
        <f t="shared" si="45"/>
        <v>9086.88</v>
      </c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ht="12.75" customHeight="1">
      <c r="A113" s="2"/>
      <c r="B113" s="105" t="s">
        <v>206</v>
      </c>
      <c r="C113" s="85" t="s">
        <v>36</v>
      </c>
      <c r="D113" s="85">
        <v>91928.0</v>
      </c>
      <c r="E113" s="88" t="s">
        <v>207</v>
      </c>
      <c r="F113" s="97" t="s">
        <v>41</v>
      </c>
      <c r="G113" s="100">
        <v>1550.0</v>
      </c>
      <c r="H113" s="73">
        <v>1.92</v>
      </c>
      <c r="I113" s="73">
        <f t="shared" si="42"/>
        <v>2976</v>
      </c>
      <c r="J113" s="100">
        <v>5.33</v>
      </c>
      <c r="K113" s="73">
        <f t="shared" si="43"/>
        <v>8261.5</v>
      </c>
      <c r="L113" s="98">
        <f t="shared" si="44"/>
        <v>11237.5</v>
      </c>
      <c r="M113" s="98">
        <f t="shared" si="45"/>
        <v>14046.88</v>
      </c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ht="12.75" customHeight="1">
      <c r="A114" s="2"/>
      <c r="B114" s="105" t="s">
        <v>208</v>
      </c>
      <c r="C114" s="85" t="s">
        <v>36</v>
      </c>
      <c r="D114" s="53">
        <v>91930.0</v>
      </c>
      <c r="E114" s="88" t="s">
        <v>209</v>
      </c>
      <c r="F114" s="97" t="s">
        <v>41</v>
      </c>
      <c r="G114" s="100">
        <v>180.0</v>
      </c>
      <c r="H114" s="73">
        <v>2.53</v>
      </c>
      <c r="I114" s="73">
        <f t="shared" si="42"/>
        <v>455.4</v>
      </c>
      <c r="J114" s="73">
        <v>7.59</v>
      </c>
      <c r="K114" s="73">
        <f t="shared" si="43"/>
        <v>1366.2</v>
      </c>
      <c r="L114" s="98">
        <f t="shared" si="44"/>
        <v>1821.6</v>
      </c>
      <c r="M114" s="98">
        <f t="shared" si="45"/>
        <v>2277</v>
      </c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ht="12.75" customHeight="1">
      <c r="A115" s="2"/>
      <c r="B115" s="105" t="s">
        <v>210</v>
      </c>
      <c r="C115" s="85" t="s">
        <v>36</v>
      </c>
      <c r="D115" s="85">
        <v>97584.0</v>
      </c>
      <c r="E115" s="88" t="s">
        <v>211</v>
      </c>
      <c r="F115" s="97" t="s">
        <v>65</v>
      </c>
      <c r="G115" s="100">
        <v>16.0</v>
      </c>
      <c r="H115" s="73">
        <v>14.19</v>
      </c>
      <c r="I115" s="73">
        <f t="shared" si="42"/>
        <v>227.04</v>
      </c>
      <c r="J115" s="73">
        <v>146.65</v>
      </c>
      <c r="K115" s="73">
        <f t="shared" si="43"/>
        <v>2346.4</v>
      </c>
      <c r="L115" s="98">
        <f t="shared" si="44"/>
        <v>2573.44</v>
      </c>
      <c r="M115" s="98">
        <f t="shared" si="45"/>
        <v>3216.8</v>
      </c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ht="12.75" customHeight="1">
      <c r="A116" s="2"/>
      <c r="B116" s="105" t="s">
        <v>212</v>
      </c>
      <c r="C116" s="85" t="s">
        <v>36</v>
      </c>
      <c r="D116" s="85">
        <v>39387.0</v>
      </c>
      <c r="E116" s="88" t="s">
        <v>213</v>
      </c>
      <c r="F116" s="97" t="s">
        <v>65</v>
      </c>
      <c r="G116" s="100">
        <v>32.0</v>
      </c>
      <c r="H116" s="73">
        <v>2.73</v>
      </c>
      <c r="I116" s="73">
        <f t="shared" si="42"/>
        <v>87.36</v>
      </c>
      <c r="J116" s="73">
        <v>9.01</v>
      </c>
      <c r="K116" s="73">
        <f t="shared" si="43"/>
        <v>288.32</v>
      </c>
      <c r="L116" s="98">
        <f t="shared" si="44"/>
        <v>375.68</v>
      </c>
      <c r="M116" s="98">
        <f t="shared" si="45"/>
        <v>469.6</v>
      </c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ht="12.75" customHeight="1">
      <c r="A117" s="2"/>
      <c r="B117" s="61" t="s">
        <v>45</v>
      </c>
      <c r="C117" s="62"/>
      <c r="D117" s="62"/>
      <c r="E117" s="62"/>
      <c r="F117" s="63"/>
      <c r="G117" s="63"/>
      <c r="H117" s="63"/>
      <c r="I117" s="64"/>
      <c r="J117" s="63"/>
      <c r="K117" s="64"/>
      <c r="L117" s="65">
        <f t="shared" ref="L117:M117" si="46">SUM(L105:L116)</f>
        <v>73668.14</v>
      </c>
      <c r="M117" s="65">
        <f t="shared" si="46"/>
        <v>92085.19</v>
      </c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ht="12.75" customHeight="1">
      <c r="A118" s="2"/>
      <c r="B118" s="66"/>
      <c r="C118" s="66"/>
      <c r="D118" s="107"/>
      <c r="E118" s="67"/>
      <c r="F118" s="67"/>
      <c r="G118" s="69"/>
      <c r="H118" s="108"/>
      <c r="I118" s="69"/>
      <c r="J118" s="108"/>
      <c r="K118" s="69"/>
      <c r="L118" s="70"/>
      <c r="M118" s="66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ht="12.75" customHeight="1">
      <c r="A119" s="2"/>
      <c r="B119" s="71">
        <v>10.0</v>
      </c>
      <c r="C119" s="52"/>
      <c r="D119" s="71"/>
      <c r="E119" s="46" t="s">
        <v>214</v>
      </c>
      <c r="F119" s="48"/>
      <c r="G119" s="49"/>
      <c r="H119" s="50"/>
      <c r="I119" s="50"/>
      <c r="J119" s="50"/>
      <c r="K119" s="50"/>
      <c r="L119" s="51"/>
      <c r="M119" s="52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ht="12.75" customHeight="1">
      <c r="A120" s="2"/>
      <c r="B120" s="74" t="s">
        <v>215</v>
      </c>
      <c r="C120" s="52" t="s">
        <v>162</v>
      </c>
      <c r="D120" s="74" t="s">
        <v>216</v>
      </c>
      <c r="E120" s="54" t="s">
        <v>217</v>
      </c>
      <c r="F120" s="55" t="s">
        <v>65</v>
      </c>
      <c r="G120" s="60">
        <v>6.0</v>
      </c>
      <c r="H120" s="60">
        <v>4.53</v>
      </c>
      <c r="I120" s="50">
        <f t="shared" ref="I120:I133" si="47">ROUND(G120*H120,2)</f>
        <v>27.18</v>
      </c>
      <c r="J120" s="60">
        <v>6.02</v>
      </c>
      <c r="K120" s="50">
        <f t="shared" ref="K120:K133" si="48">ROUND(G120*J120,2)</f>
        <v>36.12</v>
      </c>
      <c r="L120" s="58">
        <f t="shared" ref="L120:L133" si="49">I120+K120</f>
        <v>63.3</v>
      </c>
      <c r="M120" s="58">
        <f t="shared" ref="M120:M133" si="50">ROUND(1.25*L120,2)</f>
        <v>79.13</v>
      </c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ht="12.75" customHeight="1">
      <c r="A121" s="2"/>
      <c r="B121" s="74" t="s">
        <v>218</v>
      </c>
      <c r="C121" s="52" t="s">
        <v>36</v>
      </c>
      <c r="D121" s="53">
        <v>102620.0</v>
      </c>
      <c r="E121" s="106" t="s">
        <v>219</v>
      </c>
      <c r="F121" s="55" t="s">
        <v>65</v>
      </c>
      <c r="G121" s="60">
        <v>1.0</v>
      </c>
      <c r="H121" s="60">
        <v>133.22</v>
      </c>
      <c r="I121" s="50">
        <f t="shared" si="47"/>
        <v>133.22</v>
      </c>
      <c r="J121" s="60">
        <v>6964.35</v>
      </c>
      <c r="K121" s="50">
        <f t="shared" si="48"/>
        <v>6964.35</v>
      </c>
      <c r="L121" s="58">
        <f t="shared" si="49"/>
        <v>7097.57</v>
      </c>
      <c r="M121" s="58">
        <f t="shared" si="50"/>
        <v>8871.96</v>
      </c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ht="12.75" customHeight="1">
      <c r="A122" s="2"/>
      <c r="B122" s="74" t="s">
        <v>220</v>
      </c>
      <c r="C122" s="52" t="s">
        <v>36</v>
      </c>
      <c r="D122" s="109">
        <v>89364.0</v>
      </c>
      <c r="E122" s="54" t="s">
        <v>221</v>
      </c>
      <c r="F122" s="55" t="s">
        <v>65</v>
      </c>
      <c r="G122" s="60">
        <v>10.0</v>
      </c>
      <c r="H122" s="60">
        <v>6.64</v>
      </c>
      <c r="I122" s="50">
        <f t="shared" si="47"/>
        <v>66.4</v>
      </c>
      <c r="J122" s="60">
        <v>4.71</v>
      </c>
      <c r="K122" s="50">
        <f t="shared" si="48"/>
        <v>47.1</v>
      </c>
      <c r="L122" s="58">
        <f t="shared" si="49"/>
        <v>113.5</v>
      </c>
      <c r="M122" s="58">
        <f t="shared" si="50"/>
        <v>141.88</v>
      </c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ht="12.75" customHeight="1">
      <c r="A123" s="2"/>
      <c r="B123" s="74" t="s">
        <v>222</v>
      </c>
      <c r="C123" s="52" t="s">
        <v>36</v>
      </c>
      <c r="D123" s="109">
        <v>89503.0</v>
      </c>
      <c r="E123" s="54" t="s">
        <v>223</v>
      </c>
      <c r="F123" s="55" t="s">
        <v>65</v>
      </c>
      <c r="G123" s="60">
        <v>15.0</v>
      </c>
      <c r="H123" s="60">
        <v>5.53</v>
      </c>
      <c r="I123" s="50">
        <f t="shared" si="47"/>
        <v>82.95</v>
      </c>
      <c r="J123" s="60">
        <v>14.77</v>
      </c>
      <c r="K123" s="50">
        <f t="shared" si="48"/>
        <v>221.55</v>
      </c>
      <c r="L123" s="58">
        <f t="shared" si="49"/>
        <v>304.5</v>
      </c>
      <c r="M123" s="58">
        <f t="shared" si="50"/>
        <v>380.63</v>
      </c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ht="12.75" customHeight="1">
      <c r="A124" s="2"/>
      <c r="B124" s="74" t="s">
        <v>224</v>
      </c>
      <c r="C124" s="52" t="s">
        <v>36</v>
      </c>
      <c r="D124" s="109">
        <v>89485.0</v>
      </c>
      <c r="E124" s="54" t="s">
        <v>225</v>
      </c>
      <c r="F124" s="55" t="s">
        <v>65</v>
      </c>
      <c r="G124" s="60">
        <v>10.0</v>
      </c>
      <c r="H124" s="60">
        <v>3.09</v>
      </c>
      <c r="I124" s="50">
        <f t="shared" si="47"/>
        <v>30.9</v>
      </c>
      <c r="J124" s="60">
        <v>2.85</v>
      </c>
      <c r="K124" s="50">
        <f t="shared" si="48"/>
        <v>28.5</v>
      </c>
      <c r="L124" s="58">
        <f t="shared" si="49"/>
        <v>59.4</v>
      </c>
      <c r="M124" s="58">
        <f t="shared" si="50"/>
        <v>74.25</v>
      </c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ht="12.75" customHeight="1">
      <c r="A125" s="2"/>
      <c r="B125" s="74" t="s">
        <v>226</v>
      </c>
      <c r="C125" s="52" t="s">
        <v>36</v>
      </c>
      <c r="D125" s="109">
        <v>89502.0</v>
      </c>
      <c r="E125" s="54" t="s">
        <v>227</v>
      </c>
      <c r="F125" s="55" t="s">
        <v>65</v>
      </c>
      <c r="G125" s="60">
        <v>15.0</v>
      </c>
      <c r="H125" s="60">
        <v>5.53</v>
      </c>
      <c r="I125" s="50">
        <f t="shared" si="47"/>
        <v>82.95</v>
      </c>
      <c r="J125" s="60">
        <v>10.07</v>
      </c>
      <c r="K125" s="50">
        <f t="shared" si="48"/>
        <v>151.05</v>
      </c>
      <c r="L125" s="58">
        <f t="shared" si="49"/>
        <v>234</v>
      </c>
      <c r="M125" s="58">
        <f t="shared" si="50"/>
        <v>292.5</v>
      </c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ht="12.75" customHeight="1">
      <c r="A126" s="2"/>
      <c r="B126" s="74" t="s">
        <v>228</v>
      </c>
      <c r="C126" s="52" t="s">
        <v>36</v>
      </c>
      <c r="D126" s="109">
        <v>89366.0</v>
      </c>
      <c r="E126" s="54" t="s">
        <v>229</v>
      </c>
      <c r="F126" s="55" t="s">
        <v>65</v>
      </c>
      <c r="G126" s="60">
        <v>35.0</v>
      </c>
      <c r="H126" s="60">
        <v>6.17</v>
      </c>
      <c r="I126" s="50">
        <f t="shared" si="47"/>
        <v>215.95</v>
      </c>
      <c r="J126" s="60">
        <v>8.78</v>
      </c>
      <c r="K126" s="50">
        <f t="shared" si="48"/>
        <v>307.3</v>
      </c>
      <c r="L126" s="58">
        <f t="shared" si="49"/>
        <v>523.25</v>
      </c>
      <c r="M126" s="58">
        <f t="shared" si="50"/>
        <v>654.06</v>
      </c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ht="12.75" customHeight="1">
      <c r="A127" s="2"/>
      <c r="B127" s="74" t="s">
        <v>230</v>
      </c>
      <c r="C127" s="52" t="s">
        <v>36</v>
      </c>
      <c r="D127" s="109">
        <v>89362.0</v>
      </c>
      <c r="E127" s="54" t="s">
        <v>231</v>
      </c>
      <c r="F127" s="55" t="s">
        <v>65</v>
      </c>
      <c r="G127" s="60">
        <v>15.0</v>
      </c>
      <c r="H127" s="60">
        <v>6.64</v>
      </c>
      <c r="I127" s="50">
        <f t="shared" si="47"/>
        <v>99.6</v>
      </c>
      <c r="J127" s="60">
        <v>2.8</v>
      </c>
      <c r="K127" s="50">
        <f t="shared" si="48"/>
        <v>42</v>
      </c>
      <c r="L127" s="58">
        <f t="shared" si="49"/>
        <v>141.6</v>
      </c>
      <c r="M127" s="58">
        <f t="shared" si="50"/>
        <v>177</v>
      </c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ht="12.75" customHeight="1">
      <c r="A128" s="2"/>
      <c r="B128" s="74" t="s">
        <v>232</v>
      </c>
      <c r="C128" s="52" t="s">
        <v>36</v>
      </c>
      <c r="D128" s="109">
        <v>89501.0</v>
      </c>
      <c r="E128" s="54" t="s">
        <v>233</v>
      </c>
      <c r="F128" s="55" t="s">
        <v>65</v>
      </c>
      <c r="G128" s="60">
        <v>15.0</v>
      </c>
      <c r="H128" s="60">
        <v>5.53</v>
      </c>
      <c r="I128" s="50">
        <f t="shared" si="47"/>
        <v>82.95</v>
      </c>
      <c r="J128" s="60">
        <v>7.97</v>
      </c>
      <c r="K128" s="50">
        <f t="shared" si="48"/>
        <v>119.55</v>
      </c>
      <c r="L128" s="58">
        <f t="shared" si="49"/>
        <v>202.5</v>
      </c>
      <c r="M128" s="58">
        <f t="shared" si="50"/>
        <v>253.13</v>
      </c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ht="12.75" customHeight="1">
      <c r="A129" s="2"/>
      <c r="B129" s="74" t="s">
        <v>234</v>
      </c>
      <c r="C129" s="52" t="s">
        <v>36</v>
      </c>
      <c r="D129" s="109">
        <v>89395.0</v>
      </c>
      <c r="E129" s="54" t="s">
        <v>235</v>
      </c>
      <c r="F129" s="55" t="s">
        <v>65</v>
      </c>
      <c r="G129" s="60">
        <v>25.0</v>
      </c>
      <c r="H129" s="60">
        <v>8.84</v>
      </c>
      <c r="I129" s="50">
        <f t="shared" si="47"/>
        <v>221</v>
      </c>
      <c r="J129" s="60">
        <v>4.16</v>
      </c>
      <c r="K129" s="50">
        <f t="shared" si="48"/>
        <v>104</v>
      </c>
      <c r="L129" s="58">
        <f t="shared" si="49"/>
        <v>325</v>
      </c>
      <c r="M129" s="58">
        <f t="shared" si="50"/>
        <v>406.25</v>
      </c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ht="12.75" customHeight="1">
      <c r="A130" s="2"/>
      <c r="B130" s="74" t="s">
        <v>236</v>
      </c>
      <c r="C130" s="52" t="s">
        <v>36</v>
      </c>
      <c r="D130" s="109">
        <v>89625.0</v>
      </c>
      <c r="E130" s="54" t="s">
        <v>237</v>
      </c>
      <c r="F130" s="55" t="s">
        <v>65</v>
      </c>
      <c r="G130" s="60">
        <v>10.0</v>
      </c>
      <c r="H130" s="60">
        <v>7.37</v>
      </c>
      <c r="I130" s="50">
        <f t="shared" si="47"/>
        <v>73.7</v>
      </c>
      <c r="J130" s="60">
        <v>13.66</v>
      </c>
      <c r="K130" s="50">
        <f t="shared" si="48"/>
        <v>136.6</v>
      </c>
      <c r="L130" s="58">
        <f t="shared" si="49"/>
        <v>210.3</v>
      </c>
      <c r="M130" s="58">
        <f t="shared" si="50"/>
        <v>262.88</v>
      </c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ht="12.75" customHeight="1">
      <c r="A131" s="2"/>
      <c r="B131" s="74" t="s">
        <v>238</v>
      </c>
      <c r="C131" s="52" t="s">
        <v>36</v>
      </c>
      <c r="D131" s="110">
        <v>89356.0</v>
      </c>
      <c r="E131" s="88" t="s">
        <v>239</v>
      </c>
      <c r="F131" s="55" t="s">
        <v>41</v>
      </c>
      <c r="G131" s="60">
        <v>260.0</v>
      </c>
      <c r="H131" s="73">
        <v>16.58</v>
      </c>
      <c r="I131" s="50">
        <f t="shared" si="47"/>
        <v>4310.8</v>
      </c>
      <c r="J131" s="73">
        <v>6.43</v>
      </c>
      <c r="K131" s="50">
        <f t="shared" si="48"/>
        <v>1671.8</v>
      </c>
      <c r="L131" s="58">
        <f t="shared" si="49"/>
        <v>5982.6</v>
      </c>
      <c r="M131" s="58">
        <f t="shared" si="50"/>
        <v>7478.25</v>
      </c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ht="12.75" customHeight="1">
      <c r="A132" s="2"/>
      <c r="B132" s="74" t="s">
        <v>240</v>
      </c>
      <c r="C132" s="52" t="s">
        <v>36</v>
      </c>
      <c r="D132" s="111">
        <v>103979.0</v>
      </c>
      <c r="E132" s="88" t="s">
        <v>241</v>
      </c>
      <c r="F132" s="55" t="s">
        <v>41</v>
      </c>
      <c r="G132" s="60">
        <v>115.0</v>
      </c>
      <c r="H132" s="73">
        <v>11.65</v>
      </c>
      <c r="I132" s="50">
        <f t="shared" si="47"/>
        <v>1339.75</v>
      </c>
      <c r="J132" s="73">
        <v>15.57</v>
      </c>
      <c r="K132" s="50">
        <f t="shared" si="48"/>
        <v>1790.55</v>
      </c>
      <c r="L132" s="58">
        <f t="shared" si="49"/>
        <v>3130.3</v>
      </c>
      <c r="M132" s="58">
        <f t="shared" si="50"/>
        <v>3912.88</v>
      </c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ht="12.75" customHeight="1">
      <c r="A133" s="2"/>
      <c r="B133" s="74" t="s">
        <v>242</v>
      </c>
      <c r="C133" s="52" t="s">
        <v>36</v>
      </c>
      <c r="D133" s="109">
        <v>89987.0</v>
      </c>
      <c r="E133" s="54" t="s">
        <v>243</v>
      </c>
      <c r="F133" s="55" t="s">
        <v>65</v>
      </c>
      <c r="G133" s="60">
        <v>35.0</v>
      </c>
      <c r="H133" s="60">
        <v>9.61</v>
      </c>
      <c r="I133" s="50">
        <f t="shared" si="47"/>
        <v>336.35</v>
      </c>
      <c r="J133" s="60">
        <v>83.63</v>
      </c>
      <c r="K133" s="50">
        <f t="shared" si="48"/>
        <v>2927.05</v>
      </c>
      <c r="L133" s="58">
        <f t="shared" si="49"/>
        <v>3263.4</v>
      </c>
      <c r="M133" s="58">
        <f t="shared" si="50"/>
        <v>4079.25</v>
      </c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ht="12.75" customHeight="1">
      <c r="A134" s="2"/>
      <c r="B134" s="61" t="s">
        <v>45</v>
      </c>
      <c r="C134" s="62"/>
      <c r="D134" s="99"/>
      <c r="E134" s="62"/>
      <c r="F134" s="63"/>
      <c r="G134" s="63"/>
      <c r="H134" s="63"/>
      <c r="I134" s="64"/>
      <c r="J134" s="63"/>
      <c r="K134" s="64"/>
      <c r="L134" s="65">
        <f t="shared" ref="L134:M134" si="51">SUM(L120:L133)</f>
        <v>21651.22</v>
      </c>
      <c r="M134" s="65">
        <f t="shared" si="51"/>
        <v>27064.05</v>
      </c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ht="12.75" customHeight="1">
      <c r="A135" s="2"/>
      <c r="B135" s="66"/>
      <c r="C135" s="66"/>
      <c r="D135" s="107"/>
      <c r="E135" s="67"/>
      <c r="F135" s="67"/>
      <c r="G135" s="112"/>
      <c r="H135" s="108"/>
      <c r="I135" s="69"/>
      <c r="J135" s="108"/>
      <c r="K135" s="69"/>
      <c r="L135" s="70"/>
      <c r="M135" s="66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ht="12.75" customHeight="1">
      <c r="A136" s="2"/>
      <c r="B136" s="71">
        <v>11.0</v>
      </c>
      <c r="C136" s="72"/>
      <c r="D136" s="71"/>
      <c r="E136" s="46" t="s">
        <v>244</v>
      </c>
      <c r="F136" s="48"/>
      <c r="G136" s="49"/>
      <c r="H136" s="50"/>
      <c r="I136" s="50"/>
      <c r="J136" s="50"/>
      <c r="K136" s="50"/>
      <c r="L136" s="51"/>
      <c r="M136" s="72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ht="12.75" customHeight="1">
      <c r="A137" s="2"/>
      <c r="B137" s="52" t="s">
        <v>245</v>
      </c>
      <c r="C137" s="52" t="s">
        <v>36</v>
      </c>
      <c r="D137" s="59">
        <v>89748.0</v>
      </c>
      <c r="E137" s="54" t="s">
        <v>246</v>
      </c>
      <c r="F137" s="55" t="s">
        <v>65</v>
      </c>
      <c r="G137" s="60">
        <v>10.0</v>
      </c>
      <c r="H137" s="60">
        <v>8.36</v>
      </c>
      <c r="I137" s="50">
        <f t="shared" ref="I137:I158" si="52">ROUND(G137*H137,2)</f>
        <v>83.6</v>
      </c>
      <c r="J137" s="60">
        <v>30.36</v>
      </c>
      <c r="K137" s="50">
        <f t="shared" ref="K137:K158" si="53">ROUND(G137*J137,2)</f>
        <v>303.6</v>
      </c>
      <c r="L137" s="58">
        <f t="shared" ref="L137:L158" si="54">I137+K137</f>
        <v>387.2</v>
      </c>
      <c r="M137" s="58">
        <f t="shared" ref="M137:M158" si="55">ROUND(1.25*L137,2)</f>
        <v>484</v>
      </c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ht="12.75" customHeight="1">
      <c r="A138" s="2"/>
      <c r="B138" s="52" t="s">
        <v>247</v>
      </c>
      <c r="C138" s="52" t="s">
        <v>36</v>
      </c>
      <c r="D138" s="59">
        <v>89726.0</v>
      </c>
      <c r="E138" s="54" t="s">
        <v>248</v>
      </c>
      <c r="F138" s="55" t="s">
        <v>65</v>
      </c>
      <c r="G138" s="60">
        <v>29.0</v>
      </c>
      <c r="H138" s="60">
        <v>5.54</v>
      </c>
      <c r="I138" s="50">
        <f t="shared" si="52"/>
        <v>160.66</v>
      </c>
      <c r="J138" s="60">
        <v>4.78</v>
      </c>
      <c r="K138" s="50">
        <f t="shared" si="53"/>
        <v>138.62</v>
      </c>
      <c r="L138" s="58">
        <f t="shared" si="54"/>
        <v>299.28</v>
      </c>
      <c r="M138" s="58">
        <f t="shared" si="55"/>
        <v>374.1</v>
      </c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ht="12.75" customHeight="1">
      <c r="A139" s="2"/>
      <c r="B139" s="52" t="s">
        <v>249</v>
      </c>
      <c r="C139" s="52" t="s">
        <v>36</v>
      </c>
      <c r="D139" s="59">
        <v>89732.0</v>
      </c>
      <c r="E139" s="54" t="s">
        <v>250</v>
      </c>
      <c r="F139" s="55" t="s">
        <v>65</v>
      </c>
      <c r="G139" s="60">
        <v>15.0</v>
      </c>
      <c r="H139" s="60">
        <v>6.0</v>
      </c>
      <c r="I139" s="50">
        <f t="shared" si="52"/>
        <v>90</v>
      </c>
      <c r="J139" s="60">
        <v>8.54</v>
      </c>
      <c r="K139" s="50">
        <f t="shared" si="53"/>
        <v>128.1</v>
      </c>
      <c r="L139" s="58">
        <f t="shared" si="54"/>
        <v>218.1</v>
      </c>
      <c r="M139" s="58">
        <f t="shared" si="55"/>
        <v>272.63</v>
      </c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ht="12.75" customHeight="1">
      <c r="A140" s="2"/>
      <c r="B140" s="52" t="s">
        <v>251</v>
      </c>
      <c r="C140" s="52" t="s">
        <v>36</v>
      </c>
      <c r="D140" s="59">
        <v>89746.0</v>
      </c>
      <c r="E140" s="54" t="s">
        <v>252</v>
      </c>
      <c r="F140" s="55" t="s">
        <v>65</v>
      </c>
      <c r="G140" s="60">
        <v>15.0</v>
      </c>
      <c r="H140" s="60">
        <v>8.37</v>
      </c>
      <c r="I140" s="50">
        <f t="shared" si="52"/>
        <v>125.55</v>
      </c>
      <c r="J140" s="60">
        <v>17.73</v>
      </c>
      <c r="K140" s="50">
        <f t="shared" si="53"/>
        <v>265.95</v>
      </c>
      <c r="L140" s="58">
        <f t="shared" si="54"/>
        <v>391.5</v>
      </c>
      <c r="M140" s="58">
        <f t="shared" si="55"/>
        <v>489.38</v>
      </c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ht="12.75" customHeight="1">
      <c r="A141" s="2"/>
      <c r="B141" s="52" t="s">
        <v>253</v>
      </c>
      <c r="C141" s="52" t="s">
        <v>36</v>
      </c>
      <c r="D141" s="59">
        <v>89724.0</v>
      </c>
      <c r="E141" s="54" t="s">
        <v>254</v>
      </c>
      <c r="F141" s="55" t="s">
        <v>65</v>
      </c>
      <c r="G141" s="60">
        <v>20.0</v>
      </c>
      <c r="H141" s="60">
        <v>5.54</v>
      </c>
      <c r="I141" s="50">
        <f t="shared" si="52"/>
        <v>110.8</v>
      </c>
      <c r="J141" s="60">
        <v>4.58</v>
      </c>
      <c r="K141" s="50">
        <f t="shared" si="53"/>
        <v>91.6</v>
      </c>
      <c r="L141" s="58">
        <f t="shared" si="54"/>
        <v>202.4</v>
      </c>
      <c r="M141" s="58">
        <f t="shared" si="55"/>
        <v>253</v>
      </c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ht="12.75" customHeight="1">
      <c r="A142" s="2"/>
      <c r="B142" s="52" t="s">
        <v>255</v>
      </c>
      <c r="C142" s="52" t="s">
        <v>36</v>
      </c>
      <c r="D142" s="59">
        <v>89731.0</v>
      </c>
      <c r="E142" s="54" t="s">
        <v>256</v>
      </c>
      <c r="F142" s="55" t="s">
        <v>65</v>
      </c>
      <c r="G142" s="60">
        <v>10.0</v>
      </c>
      <c r="H142" s="60">
        <v>6.01</v>
      </c>
      <c r="I142" s="50">
        <f t="shared" si="52"/>
        <v>60.1</v>
      </c>
      <c r="J142" s="60">
        <v>7.88</v>
      </c>
      <c r="K142" s="50">
        <f t="shared" si="53"/>
        <v>78.8</v>
      </c>
      <c r="L142" s="58">
        <f t="shared" si="54"/>
        <v>138.9</v>
      </c>
      <c r="M142" s="58">
        <f t="shared" si="55"/>
        <v>173.63</v>
      </c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ht="12.75" customHeight="1">
      <c r="A143" s="2"/>
      <c r="B143" s="52" t="s">
        <v>257</v>
      </c>
      <c r="C143" s="52" t="s">
        <v>36</v>
      </c>
      <c r="D143" s="59">
        <v>89744.0</v>
      </c>
      <c r="E143" s="54" t="s">
        <v>258</v>
      </c>
      <c r="F143" s="55" t="s">
        <v>65</v>
      </c>
      <c r="G143" s="60">
        <v>20.0</v>
      </c>
      <c r="H143" s="60">
        <v>8.37</v>
      </c>
      <c r="I143" s="50">
        <f t="shared" si="52"/>
        <v>167.4</v>
      </c>
      <c r="J143" s="60">
        <v>16.99</v>
      </c>
      <c r="K143" s="50">
        <f t="shared" si="53"/>
        <v>339.8</v>
      </c>
      <c r="L143" s="58">
        <f t="shared" si="54"/>
        <v>507.2</v>
      </c>
      <c r="M143" s="58">
        <f t="shared" si="55"/>
        <v>634</v>
      </c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ht="12.75" customHeight="1">
      <c r="A144" s="2"/>
      <c r="B144" s="52" t="s">
        <v>259</v>
      </c>
      <c r="C144" s="52" t="s">
        <v>162</v>
      </c>
      <c r="D144" s="59" t="s">
        <v>260</v>
      </c>
      <c r="E144" s="54" t="s">
        <v>261</v>
      </c>
      <c r="F144" s="55" t="s">
        <v>65</v>
      </c>
      <c r="G144" s="60">
        <v>6.0</v>
      </c>
      <c r="H144" s="60"/>
      <c r="I144" s="50">
        <f t="shared" si="52"/>
        <v>0</v>
      </c>
      <c r="J144" s="60"/>
      <c r="K144" s="50">
        <f t="shared" si="53"/>
        <v>0</v>
      </c>
      <c r="L144" s="58">
        <f t="shared" si="54"/>
        <v>0</v>
      </c>
      <c r="M144" s="58">
        <f t="shared" si="55"/>
        <v>0</v>
      </c>
      <c r="N144" s="1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ht="12.75" customHeight="1">
      <c r="A145" s="2"/>
      <c r="B145" s="52" t="s">
        <v>262</v>
      </c>
      <c r="C145" s="52" t="s">
        <v>36</v>
      </c>
      <c r="D145" s="59">
        <v>89783.0</v>
      </c>
      <c r="E145" s="54" t="s">
        <v>263</v>
      </c>
      <c r="F145" s="55" t="s">
        <v>65</v>
      </c>
      <c r="G145" s="60">
        <v>5.0</v>
      </c>
      <c r="H145" s="60">
        <v>7.39</v>
      </c>
      <c r="I145" s="50">
        <f t="shared" si="52"/>
        <v>36.95</v>
      </c>
      <c r="J145" s="60">
        <v>7.29</v>
      </c>
      <c r="K145" s="50">
        <f t="shared" si="53"/>
        <v>36.45</v>
      </c>
      <c r="L145" s="58">
        <f t="shared" si="54"/>
        <v>73.4</v>
      </c>
      <c r="M145" s="58">
        <f t="shared" si="55"/>
        <v>91.75</v>
      </c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ht="12.75" customHeight="1">
      <c r="A146" s="2"/>
      <c r="B146" s="52" t="s">
        <v>264</v>
      </c>
      <c r="C146" s="52" t="s">
        <v>36</v>
      </c>
      <c r="D146" s="59">
        <v>89797.0</v>
      </c>
      <c r="E146" s="54" t="s">
        <v>265</v>
      </c>
      <c r="F146" s="55" t="s">
        <v>65</v>
      </c>
      <c r="G146" s="60">
        <v>5.0</v>
      </c>
      <c r="H146" s="60">
        <v>11.17</v>
      </c>
      <c r="I146" s="50">
        <f t="shared" si="52"/>
        <v>55.85</v>
      </c>
      <c r="J146" s="60">
        <v>35.57</v>
      </c>
      <c r="K146" s="50">
        <f t="shared" si="53"/>
        <v>177.85</v>
      </c>
      <c r="L146" s="58">
        <f t="shared" si="54"/>
        <v>233.7</v>
      </c>
      <c r="M146" s="58">
        <f t="shared" si="55"/>
        <v>292.13</v>
      </c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ht="12.75" customHeight="1">
      <c r="A147" s="2"/>
      <c r="B147" s="52" t="s">
        <v>266</v>
      </c>
      <c r="C147" s="52" t="s">
        <v>162</v>
      </c>
      <c r="D147" s="59" t="s">
        <v>267</v>
      </c>
      <c r="E147" s="54" t="s">
        <v>268</v>
      </c>
      <c r="F147" s="55" t="s">
        <v>65</v>
      </c>
      <c r="G147" s="60">
        <v>3.0</v>
      </c>
      <c r="H147" s="60"/>
      <c r="I147" s="50">
        <f t="shared" si="52"/>
        <v>0</v>
      </c>
      <c r="J147" s="60"/>
      <c r="K147" s="50">
        <f t="shared" si="53"/>
        <v>0</v>
      </c>
      <c r="L147" s="58">
        <f t="shared" si="54"/>
        <v>0</v>
      </c>
      <c r="M147" s="58">
        <f t="shared" si="55"/>
        <v>0</v>
      </c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ht="12.75" customHeight="1">
      <c r="A148" s="2"/>
      <c r="B148" s="52" t="s">
        <v>269</v>
      </c>
      <c r="C148" s="52" t="s">
        <v>36</v>
      </c>
      <c r="D148" s="59">
        <v>89784.0</v>
      </c>
      <c r="E148" s="54" t="s">
        <v>270</v>
      </c>
      <c r="F148" s="55" t="s">
        <v>65</v>
      </c>
      <c r="G148" s="60">
        <v>9.0</v>
      </c>
      <c r="H148" s="60">
        <v>8.0</v>
      </c>
      <c r="I148" s="50">
        <f t="shared" si="52"/>
        <v>72</v>
      </c>
      <c r="J148" s="60">
        <v>14.3</v>
      </c>
      <c r="K148" s="50">
        <f t="shared" si="53"/>
        <v>128.7</v>
      </c>
      <c r="L148" s="58">
        <f t="shared" si="54"/>
        <v>200.7</v>
      </c>
      <c r="M148" s="58">
        <f t="shared" si="55"/>
        <v>250.88</v>
      </c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ht="12.75" customHeight="1">
      <c r="A149" s="2"/>
      <c r="B149" s="52" t="s">
        <v>271</v>
      </c>
      <c r="C149" s="52" t="s">
        <v>36</v>
      </c>
      <c r="D149" s="87">
        <v>104348.0</v>
      </c>
      <c r="E149" s="54" t="s">
        <v>272</v>
      </c>
      <c r="F149" s="55" t="s">
        <v>65</v>
      </c>
      <c r="G149" s="60">
        <v>4.0</v>
      </c>
      <c r="H149" s="60">
        <v>0.48</v>
      </c>
      <c r="I149" s="50">
        <f t="shared" si="52"/>
        <v>1.92</v>
      </c>
      <c r="J149" s="60">
        <v>9.57</v>
      </c>
      <c r="K149" s="50">
        <f t="shared" si="53"/>
        <v>38.28</v>
      </c>
      <c r="L149" s="58">
        <f t="shared" si="54"/>
        <v>40.2</v>
      </c>
      <c r="M149" s="58">
        <f t="shared" si="55"/>
        <v>50.25</v>
      </c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ht="12.75" customHeight="1">
      <c r="A150" s="2"/>
      <c r="B150" s="52" t="s">
        <v>273</v>
      </c>
      <c r="C150" s="52" t="s">
        <v>36</v>
      </c>
      <c r="D150" s="59">
        <v>89714.0</v>
      </c>
      <c r="E150" s="54" t="s">
        <v>274</v>
      </c>
      <c r="F150" s="55" t="s">
        <v>41</v>
      </c>
      <c r="G150" s="60">
        <v>50.0</v>
      </c>
      <c r="H150" s="60">
        <v>19.36</v>
      </c>
      <c r="I150" s="50">
        <f t="shared" si="52"/>
        <v>968</v>
      </c>
      <c r="J150" s="60">
        <v>17.05</v>
      </c>
      <c r="K150" s="50">
        <f t="shared" si="53"/>
        <v>852.5</v>
      </c>
      <c r="L150" s="58">
        <f t="shared" si="54"/>
        <v>1820.5</v>
      </c>
      <c r="M150" s="58">
        <f t="shared" si="55"/>
        <v>2275.63</v>
      </c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ht="12.75" customHeight="1">
      <c r="A151" s="2"/>
      <c r="B151" s="52" t="s">
        <v>275</v>
      </c>
      <c r="C151" s="52" t="s">
        <v>36</v>
      </c>
      <c r="D151" s="59">
        <v>89712.0</v>
      </c>
      <c r="E151" s="54" t="s">
        <v>276</v>
      </c>
      <c r="F151" s="55" t="s">
        <v>41</v>
      </c>
      <c r="G151" s="60">
        <v>20.0</v>
      </c>
      <c r="H151" s="60">
        <v>13.88</v>
      </c>
      <c r="I151" s="50">
        <f t="shared" si="52"/>
        <v>277.6</v>
      </c>
      <c r="J151" s="60">
        <v>12.26</v>
      </c>
      <c r="K151" s="50">
        <f t="shared" si="53"/>
        <v>245.2</v>
      </c>
      <c r="L151" s="58">
        <f t="shared" si="54"/>
        <v>522.8</v>
      </c>
      <c r="M151" s="58">
        <f t="shared" si="55"/>
        <v>653.5</v>
      </c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ht="12.75" customHeight="1">
      <c r="A152" s="2"/>
      <c r="B152" s="52" t="s">
        <v>277</v>
      </c>
      <c r="C152" s="52" t="s">
        <v>36</v>
      </c>
      <c r="D152" s="59">
        <v>89711.0</v>
      </c>
      <c r="E152" s="54" t="s">
        <v>278</v>
      </c>
      <c r="F152" s="55" t="s">
        <v>41</v>
      </c>
      <c r="G152" s="60">
        <v>20.0</v>
      </c>
      <c r="H152" s="60">
        <v>12.75</v>
      </c>
      <c r="I152" s="50">
        <f t="shared" si="52"/>
        <v>255</v>
      </c>
      <c r="J152" s="60">
        <v>8.14</v>
      </c>
      <c r="K152" s="50">
        <f t="shared" si="53"/>
        <v>162.8</v>
      </c>
      <c r="L152" s="58">
        <f t="shared" si="54"/>
        <v>417.8</v>
      </c>
      <c r="M152" s="58">
        <f t="shared" si="55"/>
        <v>522.25</v>
      </c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ht="12.75" customHeight="1">
      <c r="A153" s="2"/>
      <c r="B153" s="52" t="s">
        <v>279</v>
      </c>
      <c r="C153" s="52" t="s">
        <v>36</v>
      </c>
      <c r="D153" s="59">
        <v>89546.0</v>
      </c>
      <c r="E153" s="54" t="s">
        <v>280</v>
      </c>
      <c r="F153" s="55" t="s">
        <v>65</v>
      </c>
      <c r="G153" s="60">
        <v>10.0</v>
      </c>
      <c r="H153" s="60">
        <v>1.55</v>
      </c>
      <c r="I153" s="50">
        <f t="shared" si="52"/>
        <v>15.5</v>
      </c>
      <c r="J153" s="60">
        <v>8.48</v>
      </c>
      <c r="K153" s="50">
        <f t="shared" si="53"/>
        <v>84.8</v>
      </c>
      <c r="L153" s="58">
        <f t="shared" si="54"/>
        <v>100.3</v>
      </c>
      <c r="M153" s="58">
        <f t="shared" si="55"/>
        <v>125.38</v>
      </c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ht="12.75" customHeight="1">
      <c r="A154" s="2"/>
      <c r="B154" s="52" t="s">
        <v>281</v>
      </c>
      <c r="C154" s="52" t="s">
        <v>36</v>
      </c>
      <c r="D154" s="59">
        <v>104328.0</v>
      </c>
      <c r="E154" s="54" t="s">
        <v>282</v>
      </c>
      <c r="F154" s="55" t="s">
        <v>65</v>
      </c>
      <c r="G154" s="60">
        <v>5.0</v>
      </c>
      <c r="H154" s="60">
        <v>18.41</v>
      </c>
      <c r="I154" s="50">
        <f t="shared" si="52"/>
        <v>92.05</v>
      </c>
      <c r="J154" s="60">
        <v>53.38</v>
      </c>
      <c r="K154" s="50">
        <f t="shared" si="53"/>
        <v>266.9</v>
      </c>
      <c r="L154" s="58">
        <f t="shared" si="54"/>
        <v>358.95</v>
      </c>
      <c r="M154" s="58">
        <f t="shared" si="55"/>
        <v>448.69</v>
      </c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ht="12.75" customHeight="1">
      <c r="A155" s="2"/>
      <c r="B155" s="52" t="s">
        <v>283</v>
      </c>
      <c r="C155" s="52" t="s">
        <v>36</v>
      </c>
      <c r="D155" s="87">
        <v>89707.0</v>
      </c>
      <c r="E155" s="88" t="s">
        <v>284</v>
      </c>
      <c r="F155" s="55" t="s">
        <v>65</v>
      </c>
      <c r="G155" s="60">
        <v>6.0</v>
      </c>
      <c r="H155" s="73">
        <v>17.36</v>
      </c>
      <c r="I155" s="50">
        <f t="shared" si="52"/>
        <v>104.16</v>
      </c>
      <c r="J155" s="73">
        <v>32.25</v>
      </c>
      <c r="K155" s="50">
        <f t="shared" si="53"/>
        <v>193.5</v>
      </c>
      <c r="L155" s="58">
        <f t="shared" si="54"/>
        <v>297.66</v>
      </c>
      <c r="M155" s="58">
        <f t="shared" si="55"/>
        <v>372.08</v>
      </c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ht="12.75" customHeight="1">
      <c r="A156" s="2"/>
      <c r="B156" s="52" t="s">
        <v>285</v>
      </c>
      <c r="C156" s="52" t="s">
        <v>36</v>
      </c>
      <c r="D156" s="87">
        <v>89709.0</v>
      </c>
      <c r="E156" s="88" t="s">
        <v>286</v>
      </c>
      <c r="F156" s="55" t="s">
        <v>65</v>
      </c>
      <c r="G156" s="60">
        <v>6.0</v>
      </c>
      <c r="H156" s="73">
        <v>7.19</v>
      </c>
      <c r="I156" s="50">
        <f t="shared" si="52"/>
        <v>43.14</v>
      </c>
      <c r="J156" s="73">
        <v>14.17</v>
      </c>
      <c r="K156" s="50">
        <f t="shared" si="53"/>
        <v>85.02</v>
      </c>
      <c r="L156" s="58">
        <f t="shared" si="54"/>
        <v>128.16</v>
      </c>
      <c r="M156" s="58">
        <f t="shared" si="55"/>
        <v>160.2</v>
      </c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ht="12.75" customHeight="1">
      <c r="A157" s="2"/>
      <c r="B157" s="52" t="s">
        <v>287</v>
      </c>
      <c r="C157" s="87" t="s">
        <v>36</v>
      </c>
      <c r="D157" s="87">
        <v>98108.0</v>
      </c>
      <c r="E157" s="88" t="s">
        <v>288</v>
      </c>
      <c r="F157" s="55" t="s">
        <v>65</v>
      </c>
      <c r="G157" s="60">
        <v>4.0</v>
      </c>
      <c r="H157" s="73">
        <v>242.14</v>
      </c>
      <c r="I157" s="50">
        <f t="shared" si="52"/>
        <v>968.56</v>
      </c>
      <c r="J157" s="73">
        <v>265.99</v>
      </c>
      <c r="K157" s="50">
        <f t="shared" si="53"/>
        <v>1063.96</v>
      </c>
      <c r="L157" s="58">
        <f t="shared" si="54"/>
        <v>2032.52</v>
      </c>
      <c r="M157" s="58">
        <f t="shared" si="55"/>
        <v>2540.65</v>
      </c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ht="12.75" customHeight="1">
      <c r="A158" s="2"/>
      <c r="B158" s="52" t="s">
        <v>289</v>
      </c>
      <c r="C158" s="52" t="s">
        <v>36</v>
      </c>
      <c r="D158" s="87">
        <v>98108.0</v>
      </c>
      <c r="E158" s="88" t="s">
        <v>290</v>
      </c>
      <c r="F158" s="55" t="s">
        <v>65</v>
      </c>
      <c r="G158" s="60">
        <v>6.0</v>
      </c>
      <c r="H158" s="73">
        <v>242.14</v>
      </c>
      <c r="I158" s="50">
        <f t="shared" si="52"/>
        <v>1452.84</v>
      </c>
      <c r="J158" s="73">
        <v>265.99</v>
      </c>
      <c r="K158" s="50">
        <f t="shared" si="53"/>
        <v>1595.94</v>
      </c>
      <c r="L158" s="58">
        <f t="shared" si="54"/>
        <v>3048.78</v>
      </c>
      <c r="M158" s="58">
        <f t="shared" si="55"/>
        <v>3810.98</v>
      </c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ht="12.75" customHeight="1">
      <c r="A159" s="2"/>
      <c r="B159" s="61" t="s">
        <v>45</v>
      </c>
      <c r="C159" s="62"/>
      <c r="D159" s="62"/>
      <c r="E159" s="62"/>
      <c r="F159" s="63"/>
      <c r="G159" s="63"/>
      <c r="H159" s="63"/>
      <c r="I159" s="64"/>
      <c r="J159" s="63"/>
      <c r="K159" s="64"/>
      <c r="L159" s="65">
        <f t="shared" ref="L159:M159" si="56">SUM(L137:L158)</f>
        <v>11420.05</v>
      </c>
      <c r="M159" s="65">
        <f t="shared" si="56"/>
        <v>14275.11</v>
      </c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ht="12.75" customHeight="1">
      <c r="A160" s="2"/>
      <c r="B160" s="82"/>
      <c r="C160" s="82"/>
      <c r="D160" s="113"/>
      <c r="E160" s="77"/>
      <c r="F160" s="77"/>
      <c r="G160" s="103"/>
      <c r="H160" s="114"/>
      <c r="I160" s="83"/>
      <c r="J160" s="114"/>
      <c r="K160" s="83"/>
      <c r="L160" s="84"/>
      <c r="M160" s="82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ht="12.75" customHeight="1">
      <c r="A161" s="2"/>
      <c r="B161" s="71">
        <v>12.0</v>
      </c>
      <c r="C161" s="72"/>
      <c r="D161" s="71"/>
      <c r="E161" s="46" t="s">
        <v>291</v>
      </c>
      <c r="F161" s="71"/>
      <c r="G161" s="72"/>
      <c r="H161" s="71"/>
      <c r="I161" s="46"/>
      <c r="J161" s="71"/>
      <c r="K161" s="46"/>
      <c r="L161" s="65"/>
      <c r="M161" s="72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ht="12.75" customHeight="1">
      <c r="A162" s="2"/>
      <c r="B162" s="52" t="s">
        <v>292</v>
      </c>
      <c r="C162" s="52" t="s">
        <v>36</v>
      </c>
      <c r="D162" s="59">
        <v>88497.0</v>
      </c>
      <c r="E162" s="54" t="s">
        <v>293</v>
      </c>
      <c r="F162" s="55" t="s">
        <v>38</v>
      </c>
      <c r="G162" s="50">
        <v>92.0</v>
      </c>
      <c r="H162" s="60">
        <v>10.78</v>
      </c>
      <c r="I162" s="50">
        <f t="shared" ref="I162:I167" si="57">ROUND(G162*H162,2)</f>
        <v>991.76</v>
      </c>
      <c r="J162" s="60">
        <v>9.21</v>
      </c>
      <c r="K162" s="50">
        <f t="shared" ref="K162:K167" si="58">ROUND(G162*J162,2)</f>
        <v>847.32</v>
      </c>
      <c r="L162" s="58">
        <f t="shared" ref="L162:L167" si="59">I162+K162</f>
        <v>1839.08</v>
      </c>
      <c r="M162" s="58">
        <f t="shared" ref="M162:M167" si="60">ROUND(1.25*L162,2)</f>
        <v>2298.85</v>
      </c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ht="12.75" customHeight="1">
      <c r="A163" s="2"/>
      <c r="B163" s="52" t="s">
        <v>294</v>
      </c>
      <c r="C163" s="52" t="s">
        <v>36</v>
      </c>
      <c r="D163" s="59">
        <v>88485.0</v>
      </c>
      <c r="E163" s="54" t="s">
        <v>295</v>
      </c>
      <c r="F163" s="55" t="s">
        <v>38</v>
      </c>
      <c r="G163" s="50">
        <v>92.0</v>
      </c>
      <c r="H163" s="60">
        <v>2.0</v>
      </c>
      <c r="I163" s="50">
        <f t="shared" si="57"/>
        <v>184</v>
      </c>
      <c r="J163" s="60">
        <v>1.61</v>
      </c>
      <c r="K163" s="50">
        <f t="shared" si="58"/>
        <v>148.12</v>
      </c>
      <c r="L163" s="58">
        <f t="shared" si="59"/>
        <v>332.12</v>
      </c>
      <c r="M163" s="58">
        <f t="shared" si="60"/>
        <v>415.15</v>
      </c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ht="12.75" customHeight="1">
      <c r="A164" s="2"/>
      <c r="B164" s="52" t="s">
        <v>296</v>
      </c>
      <c r="C164" s="52" t="s">
        <v>36</v>
      </c>
      <c r="D164" s="87">
        <v>100752.0</v>
      </c>
      <c r="E164" s="88" t="s">
        <v>297</v>
      </c>
      <c r="F164" s="55" t="s">
        <v>38</v>
      </c>
      <c r="G164" s="48">
        <v>1063.36</v>
      </c>
      <c r="H164" s="60">
        <v>10.42</v>
      </c>
      <c r="I164" s="50">
        <f t="shared" si="57"/>
        <v>11080.21</v>
      </c>
      <c r="J164" s="57">
        <v>35.74</v>
      </c>
      <c r="K164" s="50">
        <f t="shared" si="58"/>
        <v>38004.49</v>
      </c>
      <c r="L164" s="58">
        <f t="shared" si="59"/>
        <v>49084.7</v>
      </c>
      <c r="M164" s="58">
        <f t="shared" si="60"/>
        <v>61355.88</v>
      </c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ht="12.75" customHeight="1">
      <c r="A165" s="2"/>
      <c r="B165" s="52" t="s">
        <v>298</v>
      </c>
      <c r="C165" s="85" t="s">
        <v>36</v>
      </c>
      <c r="D165" s="111">
        <v>102488.0</v>
      </c>
      <c r="E165" s="115" t="s">
        <v>299</v>
      </c>
      <c r="F165" s="97" t="s">
        <v>38</v>
      </c>
      <c r="G165" s="89">
        <v>226.84</v>
      </c>
      <c r="H165" s="73">
        <v>3.64</v>
      </c>
      <c r="I165" s="73">
        <f t="shared" si="57"/>
        <v>825.7</v>
      </c>
      <c r="J165" s="73">
        <v>1.09</v>
      </c>
      <c r="K165" s="73">
        <f t="shared" si="58"/>
        <v>247.26</v>
      </c>
      <c r="L165" s="116">
        <f t="shared" si="59"/>
        <v>1072.96</v>
      </c>
      <c r="M165" s="73">
        <f t="shared" si="60"/>
        <v>1341.2</v>
      </c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ht="12.75" customHeight="1">
      <c r="A166" s="2"/>
      <c r="B166" s="52" t="s">
        <v>300</v>
      </c>
      <c r="C166" s="85" t="s">
        <v>36</v>
      </c>
      <c r="D166" s="111">
        <v>98554.0</v>
      </c>
      <c r="E166" s="88" t="s">
        <v>301</v>
      </c>
      <c r="F166" s="97" t="s">
        <v>38</v>
      </c>
      <c r="G166" s="89">
        <v>226.84</v>
      </c>
      <c r="H166" s="73">
        <v>16.27</v>
      </c>
      <c r="I166" s="73">
        <f t="shared" si="57"/>
        <v>3690.69</v>
      </c>
      <c r="J166" s="73">
        <v>32.84</v>
      </c>
      <c r="K166" s="73">
        <f t="shared" si="58"/>
        <v>7449.43</v>
      </c>
      <c r="L166" s="116">
        <f t="shared" si="59"/>
        <v>11140.12</v>
      </c>
      <c r="M166" s="73">
        <f t="shared" si="60"/>
        <v>13925.15</v>
      </c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ht="12.75" customHeight="1">
      <c r="A167" s="2"/>
      <c r="B167" s="52" t="s">
        <v>302</v>
      </c>
      <c r="C167" s="85" t="s">
        <v>36</v>
      </c>
      <c r="D167" s="85">
        <v>88489.0</v>
      </c>
      <c r="E167" s="88" t="s">
        <v>303</v>
      </c>
      <c r="F167" s="97" t="s">
        <v>38</v>
      </c>
      <c r="G167" s="89">
        <v>2297.98</v>
      </c>
      <c r="H167" s="73">
        <v>4.86</v>
      </c>
      <c r="I167" s="73">
        <f t="shared" si="57"/>
        <v>11168.18</v>
      </c>
      <c r="J167" s="73">
        <v>10.49</v>
      </c>
      <c r="K167" s="73">
        <f t="shared" si="58"/>
        <v>24105.81</v>
      </c>
      <c r="L167" s="116">
        <f t="shared" si="59"/>
        <v>35273.99</v>
      </c>
      <c r="M167" s="73">
        <f t="shared" si="60"/>
        <v>44092.49</v>
      </c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ht="12.75" customHeight="1">
      <c r="A168" s="2"/>
      <c r="B168" s="61" t="s">
        <v>45</v>
      </c>
      <c r="C168" s="62"/>
      <c r="D168" s="99"/>
      <c r="E168" s="62"/>
      <c r="F168" s="63"/>
      <c r="G168" s="63"/>
      <c r="H168" s="64"/>
      <c r="I168" s="65"/>
      <c r="J168" s="64"/>
      <c r="K168" s="65"/>
      <c r="L168" s="65">
        <f t="shared" ref="L168:M168" si="61">SUM(L162:L167)</f>
        <v>98742.97</v>
      </c>
      <c r="M168" s="65">
        <f t="shared" si="61"/>
        <v>123428.72</v>
      </c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ht="12.75" customHeight="1">
      <c r="A169" s="2"/>
      <c r="B169" s="66"/>
      <c r="C169" s="66"/>
      <c r="D169" s="107"/>
      <c r="E169" s="67"/>
      <c r="F169" s="67"/>
      <c r="G169" s="112"/>
      <c r="H169" s="108"/>
      <c r="I169" s="69"/>
      <c r="J169" s="108"/>
      <c r="K169" s="69"/>
      <c r="L169" s="70"/>
      <c r="M169" s="66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ht="12.75" customHeight="1">
      <c r="A170" s="2"/>
      <c r="B170" s="71">
        <v>13.0</v>
      </c>
      <c r="C170" s="72"/>
      <c r="D170" s="71"/>
      <c r="E170" s="46" t="s">
        <v>304</v>
      </c>
      <c r="F170" s="71"/>
      <c r="G170" s="72"/>
      <c r="H170" s="71"/>
      <c r="I170" s="46"/>
      <c r="J170" s="71"/>
      <c r="K170" s="46"/>
      <c r="L170" s="65"/>
      <c r="M170" s="72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ht="12.75" customHeight="1">
      <c r="A171" s="2"/>
      <c r="B171" s="52" t="s">
        <v>305</v>
      </c>
      <c r="C171" s="52" t="s">
        <v>36</v>
      </c>
      <c r="D171" s="117">
        <v>95470.0</v>
      </c>
      <c r="E171" s="54" t="s">
        <v>306</v>
      </c>
      <c r="F171" s="55" t="s">
        <v>65</v>
      </c>
      <c r="G171" s="56">
        <v>10.0</v>
      </c>
      <c r="H171" s="60">
        <v>18.38</v>
      </c>
      <c r="I171" s="50">
        <f t="shared" ref="I171:I184" si="62">ROUND(G171*H171,2)</f>
        <v>183.8</v>
      </c>
      <c r="J171" s="60">
        <v>285.16</v>
      </c>
      <c r="K171" s="50">
        <f t="shared" ref="K171:K184" si="63">ROUND(G171*J171,2)</f>
        <v>2851.6</v>
      </c>
      <c r="L171" s="58">
        <f t="shared" ref="L171:L184" si="64">I171+K171</f>
        <v>3035.4</v>
      </c>
      <c r="M171" s="58">
        <f t="shared" ref="M171:M184" si="65">ROUND(1.25*L171,2)</f>
        <v>3794.25</v>
      </c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ht="12.75" customHeight="1">
      <c r="A172" s="2"/>
      <c r="B172" s="52" t="s">
        <v>307</v>
      </c>
      <c r="C172" s="52" t="s">
        <v>36</v>
      </c>
      <c r="D172" s="117">
        <v>95472.0</v>
      </c>
      <c r="E172" s="54" t="s">
        <v>308</v>
      </c>
      <c r="F172" s="55" t="s">
        <v>65</v>
      </c>
      <c r="G172" s="56">
        <v>2.0</v>
      </c>
      <c r="H172" s="60">
        <v>38.49</v>
      </c>
      <c r="I172" s="50">
        <f t="shared" si="62"/>
        <v>76.98</v>
      </c>
      <c r="J172" s="60">
        <v>705.33</v>
      </c>
      <c r="K172" s="50">
        <f t="shared" si="63"/>
        <v>1410.66</v>
      </c>
      <c r="L172" s="58">
        <f t="shared" si="64"/>
        <v>1487.64</v>
      </c>
      <c r="M172" s="58">
        <f t="shared" si="65"/>
        <v>1859.55</v>
      </c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ht="12.75" customHeight="1">
      <c r="A173" s="2"/>
      <c r="B173" s="52" t="s">
        <v>309</v>
      </c>
      <c r="C173" s="52" t="s">
        <v>36</v>
      </c>
      <c r="D173" s="117">
        <v>100849.0</v>
      </c>
      <c r="E173" s="54" t="s">
        <v>310</v>
      </c>
      <c r="F173" s="55" t="s">
        <v>65</v>
      </c>
      <c r="G173" s="56">
        <v>12.0</v>
      </c>
      <c r="H173" s="60">
        <v>74.63</v>
      </c>
      <c r="I173" s="50">
        <f t="shared" si="62"/>
        <v>895.56</v>
      </c>
      <c r="J173" s="60">
        <v>101.28</v>
      </c>
      <c r="K173" s="50">
        <f t="shared" si="63"/>
        <v>1215.36</v>
      </c>
      <c r="L173" s="58">
        <f t="shared" si="64"/>
        <v>2110.92</v>
      </c>
      <c r="M173" s="58">
        <f t="shared" si="65"/>
        <v>2638.65</v>
      </c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ht="12.75" customHeight="1">
      <c r="A174" s="2"/>
      <c r="B174" s="52" t="s">
        <v>311</v>
      </c>
      <c r="C174" s="52" t="s">
        <v>162</v>
      </c>
      <c r="D174" s="74" t="s">
        <v>312</v>
      </c>
      <c r="E174" s="54" t="s">
        <v>313</v>
      </c>
      <c r="F174" s="55" t="s">
        <v>65</v>
      </c>
      <c r="G174" s="56">
        <v>3.0</v>
      </c>
      <c r="H174" s="60">
        <v>41.06</v>
      </c>
      <c r="I174" s="50">
        <f t="shared" si="62"/>
        <v>123.18</v>
      </c>
      <c r="J174" s="60">
        <v>883.37</v>
      </c>
      <c r="K174" s="50">
        <f t="shared" si="63"/>
        <v>2650.11</v>
      </c>
      <c r="L174" s="58">
        <f t="shared" si="64"/>
        <v>2773.29</v>
      </c>
      <c r="M174" s="58">
        <f t="shared" si="65"/>
        <v>3466.61</v>
      </c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ht="12.75" customHeight="1">
      <c r="A175" s="2"/>
      <c r="B175" s="52" t="s">
        <v>314</v>
      </c>
      <c r="C175" s="52" t="s">
        <v>162</v>
      </c>
      <c r="D175" s="74" t="s">
        <v>315</v>
      </c>
      <c r="E175" s="54" t="s">
        <v>316</v>
      </c>
      <c r="F175" s="55" t="s">
        <v>65</v>
      </c>
      <c r="G175" s="56">
        <v>1.0</v>
      </c>
      <c r="H175" s="60">
        <v>82.11</v>
      </c>
      <c r="I175" s="50">
        <f t="shared" si="62"/>
        <v>82.11</v>
      </c>
      <c r="J175" s="60">
        <v>1078.14</v>
      </c>
      <c r="K175" s="50">
        <f t="shared" si="63"/>
        <v>1078.14</v>
      </c>
      <c r="L175" s="58">
        <f t="shared" si="64"/>
        <v>1160.25</v>
      </c>
      <c r="M175" s="58">
        <f t="shared" si="65"/>
        <v>1450.31</v>
      </c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ht="12.75" customHeight="1">
      <c r="A176" s="2"/>
      <c r="B176" s="52" t="s">
        <v>317</v>
      </c>
      <c r="C176" s="52" t="s">
        <v>162</v>
      </c>
      <c r="D176" s="74" t="s">
        <v>318</v>
      </c>
      <c r="E176" s="54" t="s">
        <v>319</v>
      </c>
      <c r="F176" s="55" t="s">
        <v>65</v>
      </c>
      <c r="G176" s="56">
        <v>2.0</v>
      </c>
      <c r="H176" s="60">
        <v>82.11</v>
      </c>
      <c r="I176" s="50">
        <f t="shared" si="62"/>
        <v>164.22</v>
      </c>
      <c r="J176" s="60">
        <v>1391.8</v>
      </c>
      <c r="K176" s="50">
        <f t="shared" si="63"/>
        <v>2783.6</v>
      </c>
      <c r="L176" s="58">
        <f t="shared" si="64"/>
        <v>2947.82</v>
      </c>
      <c r="M176" s="58">
        <f t="shared" si="65"/>
        <v>3684.78</v>
      </c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ht="12.75" customHeight="1">
      <c r="A177" s="2"/>
      <c r="B177" s="52" t="s">
        <v>320</v>
      </c>
      <c r="C177" s="52" t="s">
        <v>36</v>
      </c>
      <c r="D177" s="59">
        <v>95544.0</v>
      </c>
      <c r="E177" s="54" t="s">
        <v>321</v>
      </c>
      <c r="F177" s="55" t="s">
        <v>65</v>
      </c>
      <c r="G177" s="56">
        <v>12.0</v>
      </c>
      <c r="H177" s="60">
        <v>9.64</v>
      </c>
      <c r="I177" s="50">
        <f t="shared" si="62"/>
        <v>115.68</v>
      </c>
      <c r="J177" s="60">
        <v>41.93</v>
      </c>
      <c r="K177" s="50">
        <f t="shared" si="63"/>
        <v>503.16</v>
      </c>
      <c r="L177" s="58">
        <f t="shared" si="64"/>
        <v>618.84</v>
      </c>
      <c r="M177" s="58">
        <f t="shared" si="65"/>
        <v>773.55</v>
      </c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ht="12.75" customHeight="1">
      <c r="A178" s="2"/>
      <c r="B178" s="52" t="s">
        <v>322</v>
      </c>
      <c r="C178" s="52" t="s">
        <v>36</v>
      </c>
      <c r="D178" s="74">
        <v>95547.0</v>
      </c>
      <c r="E178" s="54" t="s">
        <v>323</v>
      </c>
      <c r="F178" s="55" t="s">
        <v>65</v>
      </c>
      <c r="G178" s="56">
        <v>12.0</v>
      </c>
      <c r="H178" s="60">
        <v>9.64</v>
      </c>
      <c r="I178" s="50">
        <f t="shared" si="62"/>
        <v>115.68</v>
      </c>
      <c r="J178" s="60">
        <v>46.93</v>
      </c>
      <c r="K178" s="50">
        <f t="shared" si="63"/>
        <v>563.16</v>
      </c>
      <c r="L178" s="58">
        <f t="shared" si="64"/>
        <v>678.84</v>
      </c>
      <c r="M178" s="58">
        <f t="shared" si="65"/>
        <v>848.55</v>
      </c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ht="12.75" customHeight="1">
      <c r="A179" s="2"/>
      <c r="B179" s="52" t="s">
        <v>324</v>
      </c>
      <c r="C179" s="52" t="s">
        <v>36</v>
      </c>
      <c r="D179" s="74">
        <v>100868.0</v>
      </c>
      <c r="E179" s="54" t="s">
        <v>325</v>
      </c>
      <c r="F179" s="55" t="s">
        <v>65</v>
      </c>
      <c r="G179" s="56">
        <v>2.0</v>
      </c>
      <c r="H179" s="60">
        <v>28.97</v>
      </c>
      <c r="I179" s="50">
        <f t="shared" si="62"/>
        <v>57.94</v>
      </c>
      <c r="J179" s="60">
        <v>349.79</v>
      </c>
      <c r="K179" s="50">
        <f t="shared" si="63"/>
        <v>699.58</v>
      </c>
      <c r="L179" s="58">
        <f t="shared" si="64"/>
        <v>757.52</v>
      </c>
      <c r="M179" s="58">
        <f t="shared" si="65"/>
        <v>946.9</v>
      </c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ht="12.75" customHeight="1">
      <c r="A180" s="2"/>
      <c r="B180" s="52" t="s">
        <v>326</v>
      </c>
      <c r="C180" s="52" t="s">
        <v>36</v>
      </c>
      <c r="D180" s="74">
        <v>100867.0</v>
      </c>
      <c r="E180" s="54" t="s">
        <v>327</v>
      </c>
      <c r="F180" s="55" t="s">
        <v>65</v>
      </c>
      <c r="G180" s="56">
        <v>2.0</v>
      </c>
      <c r="H180" s="60">
        <v>28.97</v>
      </c>
      <c r="I180" s="50">
        <f t="shared" si="62"/>
        <v>57.94</v>
      </c>
      <c r="J180" s="60">
        <v>336.68</v>
      </c>
      <c r="K180" s="50">
        <f t="shared" si="63"/>
        <v>673.36</v>
      </c>
      <c r="L180" s="58">
        <f t="shared" si="64"/>
        <v>731.3</v>
      </c>
      <c r="M180" s="58">
        <f t="shared" si="65"/>
        <v>914.13</v>
      </c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ht="12.75" customHeight="1">
      <c r="A181" s="2"/>
      <c r="B181" s="52" t="s">
        <v>328</v>
      </c>
      <c r="C181" s="52" t="s">
        <v>162</v>
      </c>
      <c r="D181" s="74" t="s">
        <v>329</v>
      </c>
      <c r="E181" s="54" t="s">
        <v>330</v>
      </c>
      <c r="F181" s="55" t="s">
        <v>65</v>
      </c>
      <c r="G181" s="56">
        <v>4.0</v>
      </c>
      <c r="H181" s="60">
        <v>28.97</v>
      </c>
      <c r="I181" s="50">
        <f t="shared" si="62"/>
        <v>115.88</v>
      </c>
      <c r="J181" s="60">
        <v>300.45</v>
      </c>
      <c r="K181" s="50">
        <f t="shared" si="63"/>
        <v>1201.8</v>
      </c>
      <c r="L181" s="58">
        <f t="shared" si="64"/>
        <v>1317.68</v>
      </c>
      <c r="M181" s="58">
        <f t="shared" si="65"/>
        <v>1647.1</v>
      </c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ht="12.75" customHeight="1">
      <c r="A182" s="2"/>
      <c r="B182" s="52" t="s">
        <v>331</v>
      </c>
      <c r="C182" s="52" t="s">
        <v>36</v>
      </c>
      <c r="D182" s="78">
        <v>100853.0</v>
      </c>
      <c r="E182" s="54" t="s">
        <v>332</v>
      </c>
      <c r="F182" s="55" t="s">
        <v>65</v>
      </c>
      <c r="G182" s="56">
        <v>12.0</v>
      </c>
      <c r="H182" s="60">
        <v>14.12</v>
      </c>
      <c r="I182" s="50">
        <f t="shared" si="62"/>
        <v>169.44</v>
      </c>
      <c r="J182" s="60">
        <v>399.98</v>
      </c>
      <c r="K182" s="50">
        <f t="shared" si="63"/>
        <v>4799.76</v>
      </c>
      <c r="L182" s="58">
        <f t="shared" si="64"/>
        <v>4969.2</v>
      </c>
      <c r="M182" s="58">
        <f t="shared" si="65"/>
        <v>6211.5</v>
      </c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ht="12.75" customHeight="1">
      <c r="A183" s="2"/>
      <c r="B183" s="52" t="s">
        <v>333</v>
      </c>
      <c r="C183" s="52" t="s">
        <v>162</v>
      </c>
      <c r="D183" s="74" t="s">
        <v>334</v>
      </c>
      <c r="E183" s="54" t="s">
        <v>335</v>
      </c>
      <c r="F183" s="55" t="s">
        <v>65</v>
      </c>
      <c r="G183" s="56">
        <v>11.0</v>
      </c>
      <c r="H183" s="60">
        <v>21.07</v>
      </c>
      <c r="I183" s="50">
        <f t="shared" si="62"/>
        <v>231.77</v>
      </c>
      <c r="J183" s="60">
        <v>159.0</v>
      </c>
      <c r="K183" s="50">
        <f t="shared" si="63"/>
        <v>1749</v>
      </c>
      <c r="L183" s="58">
        <f t="shared" si="64"/>
        <v>1980.77</v>
      </c>
      <c r="M183" s="58">
        <f t="shared" si="65"/>
        <v>2475.96</v>
      </c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ht="12.75" customHeight="1">
      <c r="A184" s="2"/>
      <c r="B184" s="52" t="s">
        <v>336</v>
      </c>
      <c r="C184" s="52" t="s">
        <v>162</v>
      </c>
      <c r="D184" s="74" t="s">
        <v>337</v>
      </c>
      <c r="E184" s="54" t="s">
        <v>338</v>
      </c>
      <c r="F184" s="55" t="s">
        <v>65</v>
      </c>
      <c r="G184" s="56">
        <v>2.0</v>
      </c>
      <c r="H184" s="60">
        <v>442.64</v>
      </c>
      <c r="I184" s="50">
        <f t="shared" si="62"/>
        <v>885.28</v>
      </c>
      <c r="J184" s="60">
        <v>272.78</v>
      </c>
      <c r="K184" s="50">
        <f t="shared" si="63"/>
        <v>545.56</v>
      </c>
      <c r="L184" s="58">
        <f t="shared" si="64"/>
        <v>1430.84</v>
      </c>
      <c r="M184" s="58">
        <f t="shared" si="65"/>
        <v>1788.55</v>
      </c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ht="12.75" customHeight="1">
      <c r="A185" s="2"/>
      <c r="B185" s="61" t="s">
        <v>45</v>
      </c>
      <c r="C185" s="62"/>
      <c r="D185" s="99"/>
      <c r="E185" s="62"/>
      <c r="F185" s="63"/>
      <c r="G185" s="63"/>
      <c r="H185" s="63"/>
      <c r="I185" s="64"/>
      <c r="J185" s="63"/>
      <c r="K185" s="64"/>
      <c r="L185" s="65">
        <f t="shared" ref="L185:M185" si="66">SUM(L171:L184)</f>
        <v>26000.31</v>
      </c>
      <c r="M185" s="65">
        <f t="shared" si="66"/>
        <v>32500.39</v>
      </c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ht="12.75" customHeight="1">
      <c r="A186" s="2"/>
      <c r="B186" s="66"/>
      <c r="C186" s="66"/>
      <c r="D186" s="66"/>
      <c r="E186" s="67"/>
      <c r="F186" s="68"/>
      <c r="G186" s="69"/>
      <c r="H186" s="69"/>
      <c r="I186" s="69"/>
      <c r="J186" s="69"/>
      <c r="K186" s="69"/>
      <c r="L186" s="70"/>
      <c r="M186" s="66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ht="12.75" customHeight="1">
      <c r="A187" s="2"/>
      <c r="B187" s="71">
        <v>14.0</v>
      </c>
      <c r="C187" s="72"/>
      <c r="D187" s="71"/>
      <c r="E187" s="46" t="s">
        <v>339</v>
      </c>
      <c r="F187" s="48"/>
      <c r="G187" s="49"/>
      <c r="H187" s="50"/>
      <c r="I187" s="50"/>
      <c r="J187" s="50"/>
      <c r="K187" s="50"/>
      <c r="L187" s="51"/>
      <c r="M187" s="72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ht="12.75" customHeight="1">
      <c r="A188" s="2"/>
      <c r="B188" s="52" t="s">
        <v>340</v>
      </c>
      <c r="C188" s="52" t="s">
        <v>162</v>
      </c>
      <c r="D188" s="74">
        <v>99814.0</v>
      </c>
      <c r="E188" s="54" t="s">
        <v>341</v>
      </c>
      <c r="F188" s="55" t="s">
        <v>38</v>
      </c>
      <c r="G188" s="56">
        <v>1147.84</v>
      </c>
      <c r="H188" s="60">
        <v>1.51</v>
      </c>
      <c r="I188" s="50">
        <f>ROUND(G188*H188,2)</f>
        <v>1733.24</v>
      </c>
      <c r="J188" s="60">
        <v>0.32</v>
      </c>
      <c r="K188" s="50">
        <f>ROUND(G188*J188,2)</f>
        <v>367.31</v>
      </c>
      <c r="L188" s="58">
        <f>I188+K188</f>
        <v>2100.55</v>
      </c>
      <c r="M188" s="58">
        <f>ROUND(1.25*L188,2)</f>
        <v>2625.69</v>
      </c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ht="12.75" customHeight="1">
      <c r="A189" s="2"/>
      <c r="B189" s="52" t="s">
        <v>342</v>
      </c>
      <c r="C189" s="52" t="s">
        <v>343</v>
      </c>
      <c r="D189" s="74"/>
      <c r="E189" s="54" t="s">
        <v>344</v>
      </c>
      <c r="F189" s="55"/>
      <c r="G189" s="56"/>
      <c r="H189" s="60"/>
      <c r="I189" s="50"/>
      <c r="J189" s="60"/>
      <c r="K189" s="50"/>
      <c r="L189" s="58"/>
      <c r="M189" s="58">
        <v>228554.2</v>
      </c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ht="12.75" customHeight="1">
      <c r="A190" s="2"/>
      <c r="B190" s="61" t="s">
        <v>45</v>
      </c>
      <c r="C190" s="62"/>
      <c r="D190" s="99"/>
      <c r="E190" s="62"/>
      <c r="F190" s="63"/>
      <c r="G190" s="63"/>
      <c r="H190" s="63"/>
      <c r="I190" s="64"/>
      <c r="J190" s="63"/>
      <c r="K190" s="64"/>
      <c r="L190" s="65">
        <f>SUM(L188)</f>
        <v>2100.55</v>
      </c>
      <c r="M190" s="65">
        <f>SUM(M188:M189)</f>
        <v>231179.89</v>
      </c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ht="12.75" customHeight="1">
      <c r="A191" s="2"/>
      <c r="B191" s="66"/>
      <c r="C191" s="66"/>
      <c r="D191" s="66"/>
      <c r="E191" s="67"/>
      <c r="F191" s="68"/>
      <c r="G191" s="118"/>
      <c r="H191" s="118"/>
      <c r="I191" s="118"/>
      <c r="J191" s="118"/>
      <c r="K191" s="118"/>
      <c r="L191" s="119"/>
      <c r="M191" s="66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ht="12.75" customHeight="1">
      <c r="A192" s="2"/>
      <c r="B192" s="120" t="s">
        <v>345</v>
      </c>
      <c r="C192" s="121"/>
      <c r="D192" s="122"/>
      <c r="E192" s="121"/>
      <c r="F192" s="121"/>
      <c r="G192" s="121"/>
      <c r="H192" s="121"/>
      <c r="I192" s="122"/>
      <c r="J192" s="121"/>
      <c r="K192" s="122"/>
      <c r="L192" s="123">
        <f t="shared" ref="L192:M192" si="67">L18+L29+L41+L61+L66+L75+L86+L102+K191+L134+L159+L168+L185+L190+L117</f>
        <v>731437.93</v>
      </c>
      <c r="M192" s="123">
        <f t="shared" si="67"/>
        <v>1142851.79</v>
      </c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ht="12.75" customHeight="1">
      <c r="A193" s="2"/>
      <c r="B193" s="7"/>
      <c r="C193" s="7"/>
      <c r="D193" s="7"/>
      <c r="E193" s="124"/>
      <c r="F193" s="125"/>
      <c r="G193" s="126"/>
      <c r="H193" s="125"/>
      <c r="I193" s="125"/>
      <c r="J193" s="127"/>
      <c r="K193" s="127"/>
      <c r="L193" s="128"/>
      <c r="M193" s="7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ht="12.75" customHeight="1">
      <c r="A194" s="2"/>
      <c r="B194" s="2"/>
      <c r="C194" s="2"/>
      <c r="D194" s="2"/>
      <c r="E194" s="2"/>
      <c r="F194" s="16"/>
      <c r="G194" s="93"/>
      <c r="H194" s="93"/>
      <c r="I194" s="93"/>
      <c r="J194" s="93"/>
      <c r="K194" s="93"/>
      <c r="L194" s="2"/>
      <c r="M194" s="2"/>
      <c r="N194" s="1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ht="12.75" customHeight="1">
      <c r="A195" s="2"/>
      <c r="B195" s="2"/>
      <c r="C195" s="2"/>
      <c r="D195" s="2"/>
      <c r="E195" s="2"/>
      <c r="F195" s="16"/>
      <c r="G195" s="93"/>
      <c r="H195" s="93"/>
      <c r="I195" s="93"/>
      <c r="J195" s="93"/>
      <c r="K195" s="93"/>
      <c r="L195" s="2"/>
      <c r="M195" s="2"/>
      <c r="N195" s="1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ht="12.75" customHeight="1">
      <c r="A196" s="2"/>
      <c r="B196" s="2"/>
      <c r="C196" s="2"/>
      <c r="D196" s="2"/>
      <c r="E196" s="2"/>
      <c r="F196" s="16"/>
      <c r="G196" s="93"/>
      <c r="H196" s="93"/>
      <c r="I196" s="93"/>
      <c r="J196" s="93"/>
      <c r="K196" s="93"/>
      <c r="L196" s="2"/>
      <c r="M196" s="129">
        <f>SUM(M15:M190)/2</f>
        <v>1142851.79</v>
      </c>
      <c r="N196" s="1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ht="12.75" customHeight="1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</row>
    <row r="198" ht="12.75" customHeight="1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</row>
    <row r="199" ht="12.75" customHeight="1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</row>
    <row r="200" ht="12.75" customHeight="1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</row>
    <row r="201" ht="12.75" customHeight="1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</row>
    <row r="202" ht="12.75" customHeight="1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</row>
    <row r="203" ht="12.75" customHeight="1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</row>
    <row r="204" ht="12.75" customHeight="1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</row>
    <row r="205" ht="12.75" customHeight="1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</row>
    <row r="206" ht="12.75" customHeight="1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</row>
    <row r="207" ht="12.75" customHeight="1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</row>
    <row r="208" ht="12.75" customHeight="1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</row>
    <row r="209" ht="12.75" customHeight="1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</row>
    <row r="210" ht="12.75" customHeight="1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</row>
    <row r="211" ht="12.75" customHeight="1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</row>
    <row r="212" ht="12.75" customHeight="1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</row>
    <row r="213" ht="12.75" customHeight="1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</row>
    <row r="214" ht="12.75" customHeight="1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</row>
    <row r="215" ht="12.75" customHeight="1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</row>
    <row r="216" ht="12.75" customHeight="1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</row>
    <row r="217" ht="12.75" customHeight="1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</row>
    <row r="218" ht="12.75" customHeight="1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</row>
    <row r="219" ht="12.75" customHeight="1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</row>
    <row r="220" ht="12.75" customHeight="1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</row>
    <row r="221" ht="12.75" customHeight="1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</row>
    <row r="222" ht="12.75" customHeight="1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</row>
    <row r="223" ht="12.75" customHeight="1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</row>
    <row r="224" ht="12.75" customHeight="1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</row>
    <row r="225" ht="12.75" customHeight="1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</row>
    <row r="226" ht="12.75" customHeight="1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</row>
    <row r="227" ht="12.75" customHeight="1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</row>
    <row r="228" ht="12.75" customHeight="1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</row>
    <row r="229" ht="12.75" customHeight="1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</row>
    <row r="230" ht="12.75" customHeight="1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</row>
    <row r="231" ht="12.75" customHeight="1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</row>
    <row r="232" ht="12.75" customHeight="1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</row>
    <row r="233" ht="12.75" customHeight="1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</row>
    <row r="234" ht="12.75" customHeight="1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</row>
    <row r="235" ht="12.75" customHeight="1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</row>
    <row r="236" ht="12.75" customHeight="1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</row>
    <row r="237" ht="12.75" customHeight="1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</row>
    <row r="238" ht="12.75" customHeight="1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</row>
    <row r="239" ht="12.75" customHeight="1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</row>
    <row r="240" ht="12.75" customHeight="1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</row>
    <row r="241" ht="12.75" customHeight="1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</row>
    <row r="242" ht="12.75" customHeight="1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</row>
    <row r="243" ht="12.75" customHeight="1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</row>
    <row r="244" ht="12.75" customHeight="1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</row>
    <row r="245" ht="12.75" customHeight="1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</row>
    <row r="246" ht="12.75" customHeight="1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</row>
    <row r="247" ht="12.75" customHeight="1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</row>
    <row r="248" ht="12.75" customHeight="1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</row>
    <row r="249" ht="12.75" customHeight="1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</row>
    <row r="250" ht="12.75" customHeight="1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</row>
    <row r="251" ht="12.75" customHeight="1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</row>
    <row r="252" ht="12.75" customHeight="1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</row>
    <row r="253" ht="12.75" customHeight="1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</row>
    <row r="254" ht="12.75" customHeight="1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</row>
    <row r="255" ht="12.75" customHeight="1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</row>
    <row r="256" ht="12.75" customHeight="1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</row>
    <row r="257" ht="12.75" customHeight="1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</row>
    <row r="258" ht="12.75" customHeight="1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</row>
    <row r="259" ht="12.75" customHeight="1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</row>
    <row r="260" ht="12.75" customHeight="1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</row>
    <row r="261" ht="12.75" customHeight="1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</row>
    <row r="262" ht="12.75" customHeight="1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</row>
    <row r="263" ht="12.75" customHeight="1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</row>
    <row r="264" ht="12.75" customHeight="1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</row>
    <row r="265" ht="12.75" customHeight="1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</row>
    <row r="266" ht="12.75" customHeight="1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</row>
    <row r="267" ht="12.75" customHeight="1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</row>
    <row r="268" ht="12.75" customHeight="1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</row>
    <row r="269" ht="12.75" customHeight="1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</row>
    <row r="270" ht="12.75" customHeight="1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</row>
    <row r="271" ht="12.75" customHeight="1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</row>
    <row r="272" ht="12.75" customHeight="1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</row>
    <row r="273" ht="12.75" customHeight="1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</row>
    <row r="274" ht="12.75" customHeight="1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</row>
    <row r="275" ht="12.75" customHeight="1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</row>
    <row r="276" ht="12.75" customHeight="1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</row>
    <row r="277" ht="12.75" customHeight="1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</row>
    <row r="278" ht="12.75" customHeight="1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</row>
    <row r="279" ht="12.75" customHeight="1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</row>
    <row r="280" ht="12.75" customHeight="1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</row>
    <row r="281" ht="12.75" customHeight="1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</row>
    <row r="282" ht="12.75" customHeight="1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</row>
    <row r="283" ht="12.75" customHeight="1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</row>
    <row r="284" ht="12.75" customHeight="1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</row>
    <row r="285" ht="12.75" customHeight="1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</row>
    <row r="286" ht="12.75" customHeight="1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</row>
    <row r="287" ht="12.75" customHeight="1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</row>
    <row r="288" ht="12.75" customHeight="1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</row>
    <row r="289" ht="12.75" customHeight="1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</row>
    <row r="290" ht="12.75" customHeight="1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</row>
    <row r="291" ht="12.75" customHeight="1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</row>
    <row r="292" ht="12.75" customHeight="1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</row>
    <row r="293" ht="12.75" customHeight="1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</row>
    <row r="294" ht="12.75" customHeight="1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</row>
    <row r="295" ht="12.75" customHeight="1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</row>
    <row r="296" ht="12.75" customHeight="1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</row>
    <row r="297" ht="12.75" customHeight="1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</row>
    <row r="298" ht="12.75" customHeight="1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</row>
    <row r="299" ht="12.75" customHeight="1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</row>
    <row r="300" ht="12.75" customHeight="1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</row>
    <row r="301" ht="12.75" customHeight="1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</row>
    <row r="302" ht="12.75" customHeight="1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</row>
    <row r="303" ht="12.75" customHeight="1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</row>
    <row r="304" ht="12.75" customHeight="1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</row>
    <row r="305" ht="12.75" customHeight="1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</row>
    <row r="306" ht="12.75" customHeight="1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</row>
    <row r="307" ht="12.75" customHeight="1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</row>
    <row r="308" ht="12.75" customHeight="1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</row>
    <row r="309" ht="12.75" customHeight="1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</row>
    <row r="310" ht="12.75" customHeight="1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</row>
    <row r="311" ht="12.75" customHeight="1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</row>
    <row r="312" ht="12.75" customHeight="1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</row>
    <row r="313" ht="12.75" customHeight="1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</row>
    <row r="314" ht="12.75" customHeight="1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</row>
    <row r="315" ht="12.75" customHeight="1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</row>
    <row r="316" ht="12.75" customHeight="1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</row>
    <row r="317" ht="12.75" customHeight="1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</row>
    <row r="318" ht="12.75" customHeight="1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</row>
    <row r="319" ht="12.75" customHeight="1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</row>
    <row r="320" ht="12.75" customHeight="1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</row>
    <row r="321" ht="12.75" customHeight="1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</row>
    <row r="322" ht="12.75" customHeight="1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</row>
    <row r="323" ht="12.75" customHeight="1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</row>
    <row r="324" ht="12.75" customHeight="1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</row>
    <row r="325" ht="12.75" customHeight="1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</row>
    <row r="326" ht="12.75" customHeight="1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</row>
    <row r="327" ht="12.75" customHeight="1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</row>
    <row r="328" ht="12.75" customHeight="1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</row>
    <row r="329" ht="12.75" customHeight="1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</row>
    <row r="330" ht="12.75" customHeight="1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</row>
    <row r="331" ht="12.75" customHeight="1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</row>
    <row r="332" ht="12.75" customHeight="1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</row>
    <row r="333" ht="12.75" customHeight="1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</row>
    <row r="334" ht="12.75" customHeight="1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</row>
    <row r="335" ht="12.75" customHeight="1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</row>
    <row r="336" ht="12.75" customHeight="1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</row>
    <row r="337" ht="12.75" customHeight="1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</row>
    <row r="338" ht="12.75" customHeight="1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</row>
    <row r="339" ht="12.75" customHeight="1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</row>
    <row r="340" ht="12.75" customHeight="1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</row>
    <row r="341" ht="12.75" customHeight="1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</row>
    <row r="342" ht="12.75" customHeight="1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</row>
    <row r="343" ht="12.75" customHeight="1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</row>
    <row r="344" ht="12.75" customHeight="1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</row>
    <row r="345" ht="12.75" customHeight="1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</row>
    <row r="346" ht="12.75" customHeight="1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</row>
    <row r="347" ht="12.75" customHeight="1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</row>
    <row r="348" ht="12.75" customHeight="1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</row>
    <row r="349" ht="12.75" customHeight="1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</row>
    <row r="350" ht="12.75" customHeight="1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</row>
    <row r="351" ht="12.75" customHeight="1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</row>
    <row r="352" ht="12.75" customHeight="1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</row>
    <row r="353" ht="12.75" customHeight="1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</row>
    <row r="354" ht="12.75" customHeight="1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</row>
    <row r="355" ht="12.75" customHeight="1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</row>
    <row r="356" ht="12.75" customHeight="1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</row>
    <row r="357" ht="12.75" customHeight="1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</row>
    <row r="358" ht="12.75" customHeight="1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</row>
    <row r="359" ht="12.75" customHeight="1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</row>
    <row r="360" ht="12.75" customHeight="1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</row>
    <row r="361" ht="12.75" customHeight="1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</row>
    <row r="362" ht="12.75" customHeight="1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</row>
    <row r="363" ht="12.75" customHeight="1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</row>
    <row r="364" ht="12.75" customHeight="1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</row>
    <row r="365" ht="12.75" customHeight="1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</row>
    <row r="366" ht="12.75" customHeight="1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</row>
    <row r="367" ht="12.75" customHeight="1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</row>
    <row r="368" ht="12.75" customHeight="1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</row>
    <row r="369" ht="12.75" customHeight="1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</row>
    <row r="370" ht="12.75" customHeight="1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</row>
    <row r="371" ht="12.75" customHeight="1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</row>
    <row r="372" ht="12.75" customHeight="1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</row>
    <row r="373" ht="12.75" customHeight="1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</row>
    <row r="374" ht="12.75" customHeight="1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</row>
    <row r="375" ht="12.75" customHeight="1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</row>
    <row r="376" ht="12.75" customHeight="1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</row>
    <row r="377" ht="12.75" customHeight="1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</row>
    <row r="378" ht="12.75" customHeight="1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</row>
    <row r="379" ht="12.75" customHeight="1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</row>
    <row r="380" ht="12.75" customHeight="1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</row>
    <row r="381" ht="12.75" customHeight="1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</row>
    <row r="382" ht="12.75" customHeight="1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</row>
    <row r="383" ht="12.75" customHeight="1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</row>
    <row r="384" ht="12.75" customHeight="1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</row>
    <row r="385" ht="12.75" customHeight="1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</row>
    <row r="386" ht="12.75" customHeight="1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</row>
    <row r="387" ht="12.75" customHeight="1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</row>
    <row r="388" ht="12.75" customHeight="1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</row>
    <row r="389" ht="12.75" customHeight="1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</row>
    <row r="390" ht="12.75" customHeight="1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</row>
    <row r="391" ht="12.75" customHeight="1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</row>
    <row r="392" ht="12.75" customHeight="1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</row>
    <row r="393" ht="12.75" customHeight="1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</row>
    <row r="394" ht="12.75" customHeight="1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</row>
    <row r="395" ht="12.75" customHeight="1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</row>
    <row r="396" ht="12.75" customHeight="1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</row>
    <row r="397" ht="12.75" customHeight="1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</row>
    <row r="398" ht="12.75" customHeight="1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</row>
    <row r="399" ht="12.75" customHeight="1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</row>
    <row r="400" ht="12.75" customHeight="1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</row>
    <row r="401" ht="12.75" customHeight="1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</row>
    <row r="402" ht="12.75" customHeight="1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</row>
    <row r="403" ht="12.75" customHeight="1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</row>
    <row r="404" ht="12.75" customHeight="1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</row>
    <row r="405" ht="12.75" customHeight="1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</row>
    <row r="406" ht="12.75" customHeight="1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</row>
    <row r="407" ht="12.75" customHeight="1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</row>
    <row r="408" ht="12.75" customHeight="1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</row>
    <row r="409" ht="12.75" customHeight="1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</row>
    <row r="410" ht="12.75" customHeight="1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</row>
    <row r="411" ht="12.75" customHeight="1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</row>
    <row r="412" ht="12.75" customHeight="1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</row>
    <row r="413" ht="12.75" customHeight="1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</row>
    <row r="414" ht="12.75" customHeight="1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</row>
    <row r="415" ht="12.75" customHeight="1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</row>
    <row r="416" ht="12.75" customHeight="1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</row>
    <row r="417" ht="12.75" customHeight="1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</row>
    <row r="418" ht="12.75" customHeight="1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</row>
    <row r="419" ht="12.75" customHeight="1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</row>
    <row r="420" ht="12.75" customHeight="1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</row>
    <row r="421" ht="12.75" customHeight="1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</row>
    <row r="422" ht="12.75" customHeight="1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</row>
    <row r="423" ht="12.75" customHeight="1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</row>
    <row r="424" ht="12.75" customHeight="1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</row>
    <row r="425" ht="12.75" customHeight="1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</row>
    <row r="426" ht="12.75" customHeight="1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</row>
    <row r="427" ht="12.75" customHeight="1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</row>
    <row r="428" ht="12.75" customHeight="1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</row>
    <row r="429" ht="12.75" customHeight="1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</row>
    <row r="430" ht="12.75" customHeight="1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</row>
    <row r="431" ht="12.75" customHeight="1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</row>
    <row r="432" ht="12.75" customHeight="1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</row>
    <row r="433" ht="12.75" customHeight="1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</row>
    <row r="434" ht="12.75" customHeight="1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</row>
    <row r="435" ht="12.75" customHeight="1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</row>
    <row r="436" ht="12.75" customHeight="1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</row>
    <row r="437" ht="12.75" customHeight="1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</row>
    <row r="438" ht="12.75" customHeight="1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</row>
    <row r="439" ht="12.75" customHeight="1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</row>
    <row r="440" ht="12.75" customHeight="1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</row>
    <row r="441" ht="12.75" customHeight="1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</row>
    <row r="442" ht="12.75" customHeight="1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</row>
    <row r="443" ht="12.75" customHeight="1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</row>
    <row r="444" ht="12.75" customHeight="1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</row>
    <row r="445" ht="12.75" customHeight="1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</row>
    <row r="446" ht="12.75" customHeight="1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</row>
    <row r="447" ht="12.75" customHeight="1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</row>
    <row r="448" ht="12.75" customHeight="1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</row>
    <row r="449" ht="12.75" customHeight="1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</row>
    <row r="450" ht="12.75" customHeight="1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</row>
    <row r="451" ht="12.75" customHeight="1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</row>
    <row r="452" ht="12.75" customHeight="1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</row>
    <row r="453" ht="12.75" customHeight="1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</row>
    <row r="454" ht="12.75" customHeight="1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</row>
    <row r="455" ht="12.75" customHeight="1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</row>
    <row r="456" ht="12.75" customHeight="1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</row>
    <row r="457" ht="12.75" customHeight="1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</row>
    <row r="458" ht="12.75" customHeight="1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</row>
    <row r="459" ht="12.75" customHeight="1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</row>
    <row r="460" ht="12.75" customHeight="1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</row>
    <row r="461" ht="12.75" customHeight="1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</row>
    <row r="462" ht="12.75" customHeight="1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</row>
    <row r="463" ht="12.75" customHeight="1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</row>
    <row r="464" ht="12.75" customHeight="1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</row>
    <row r="465" ht="12.75" customHeight="1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</row>
    <row r="466" ht="12.75" customHeight="1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</row>
    <row r="467" ht="12.75" customHeight="1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</row>
    <row r="468" ht="12.75" customHeight="1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</row>
    <row r="469" ht="12.75" customHeight="1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</row>
    <row r="470" ht="12.75" customHeight="1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</row>
    <row r="471" ht="12.75" customHeight="1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</row>
    <row r="472" ht="12.75" customHeight="1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</row>
    <row r="473" ht="12.75" customHeight="1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</row>
    <row r="474" ht="12.75" customHeight="1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</row>
    <row r="475" ht="12.75" customHeight="1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</row>
    <row r="476" ht="12.75" customHeight="1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</row>
    <row r="477" ht="12.75" customHeight="1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</row>
    <row r="478" ht="12.75" customHeight="1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</row>
    <row r="479" ht="12.75" customHeight="1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</row>
    <row r="480" ht="12.75" customHeight="1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</row>
    <row r="481" ht="12.75" customHeight="1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</row>
    <row r="482" ht="12.75" customHeight="1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</row>
    <row r="483" ht="12.75" customHeight="1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</row>
    <row r="484" ht="12.75" customHeight="1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</row>
    <row r="485" ht="12.75" customHeight="1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</row>
    <row r="486" ht="12.75" customHeight="1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</row>
    <row r="487" ht="12.75" customHeight="1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</row>
    <row r="488" ht="12.75" customHeight="1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</row>
    <row r="489" ht="12.75" customHeight="1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</row>
    <row r="490" ht="12.75" customHeight="1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</row>
    <row r="491" ht="12.75" customHeight="1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</row>
    <row r="492" ht="12.75" customHeight="1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</row>
    <row r="493" ht="12.75" customHeight="1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</row>
    <row r="494" ht="12.75" customHeight="1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</row>
    <row r="495" ht="12.75" customHeight="1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</row>
    <row r="496" ht="12.75" customHeight="1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</row>
    <row r="497" ht="12.75" customHeight="1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</row>
    <row r="498" ht="12.75" customHeight="1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</row>
    <row r="499" ht="12.75" customHeight="1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</row>
    <row r="500" ht="12.75" customHeight="1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</row>
    <row r="501" ht="12.75" customHeight="1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</row>
    <row r="502" ht="12.75" customHeight="1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</row>
    <row r="503" ht="12.75" customHeight="1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</row>
    <row r="504" ht="12.75" customHeight="1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</row>
    <row r="505" ht="12.75" customHeight="1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</row>
    <row r="506" ht="12.75" customHeight="1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</row>
    <row r="507" ht="12.75" customHeight="1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</row>
    <row r="508" ht="12.75" customHeight="1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</row>
    <row r="509" ht="12.75" customHeight="1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</row>
    <row r="510" ht="12.75" customHeight="1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</row>
    <row r="511" ht="12.75" customHeight="1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</row>
    <row r="512" ht="12.75" customHeight="1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</row>
    <row r="513" ht="12.75" customHeight="1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</row>
    <row r="514" ht="12.75" customHeight="1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</row>
    <row r="515" ht="12.75" customHeight="1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</row>
    <row r="516" ht="12.75" customHeight="1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</row>
    <row r="517" ht="12.75" customHeight="1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</row>
    <row r="518" ht="12.75" customHeight="1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</row>
    <row r="519" ht="12.75" customHeight="1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</row>
    <row r="520" ht="12.75" customHeight="1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</row>
    <row r="521" ht="12.75" customHeight="1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</row>
    <row r="522" ht="12.75" customHeight="1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</row>
    <row r="523" ht="12.75" customHeight="1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</row>
    <row r="524" ht="12.75" customHeight="1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</row>
    <row r="525" ht="12.75" customHeight="1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</row>
    <row r="526" ht="12.75" customHeight="1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</row>
    <row r="527" ht="12.75" customHeight="1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</row>
    <row r="528" ht="12.75" customHeight="1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</row>
    <row r="529" ht="12.75" customHeight="1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</row>
    <row r="530" ht="12.75" customHeight="1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</row>
    <row r="531" ht="12.75" customHeight="1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</row>
    <row r="532" ht="12.75" customHeight="1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</row>
    <row r="533" ht="12.75" customHeight="1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</row>
    <row r="534" ht="12.75" customHeight="1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</row>
    <row r="535" ht="12.75" customHeight="1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</row>
    <row r="536" ht="12.75" customHeight="1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</row>
    <row r="537" ht="12.75" customHeight="1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</row>
    <row r="538" ht="12.75" customHeight="1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</row>
    <row r="539" ht="12.75" customHeight="1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</row>
    <row r="540" ht="12.75" customHeight="1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</row>
    <row r="541" ht="12.75" customHeight="1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</row>
    <row r="542" ht="12.75" customHeight="1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</row>
    <row r="543" ht="12.75" customHeight="1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</row>
    <row r="544" ht="12.75" customHeight="1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</row>
    <row r="545" ht="12.75" customHeight="1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</row>
    <row r="546" ht="12.75" customHeight="1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</row>
    <row r="547" ht="12.75" customHeight="1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</row>
    <row r="548" ht="12.75" customHeight="1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</row>
    <row r="549" ht="12.75" customHeight="1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</row>
    <row r="550" ht="12.75" customHeight="1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</row>
    <row r="551" ht="12.75" customHeight="1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</row>
    <row r="552" ht="12.75" customHeight="1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</row>
    <row r="553" ht="12.75" customHeight="1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</row>
    <row r="554" ht="12.75" customHeight="1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</row>
    <row r="555" ht="12.75" customHeight="1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</row>
    <row r="556" ht="12.75" customHeight="1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</row>
    <row r="557" ht="12.75" customHeight="1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</row>
    <row r="558" ht="12.75" customHeight="1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</row>
    <row r="559" ht="12.75" customHeight="1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</row>
    <row r="560" ht="12.75" customHeight="1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</row>
    <row r="561" ht="12.75" customHeight="1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</row>
    <row r="562" ht="12.75" customHeight="1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</row>
    <row r="563" ht="12.75" customHeight="1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</row>
    <row r="564" ht="12.75" customHeight="1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</row>
    <row r="565" ht="12.75" customHeight="1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</row>
    <row r="566" ht="12.75" customHeight="1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</row>
    <row r="567" ht="12.75" customHeight="1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</row>
    <row r="568" ht="12.75" customHeight="1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</row>
    <row r="569" ht="12.75" customHeight="1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</row>
    <row r="570" ht="12.75" customHeight="1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</row>
    <row r="571" ht="12.75" customHeight="1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</row>
    <row r="572" ht="12.75" customHeight="1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</row>
    <row r="573" ht="12.75" customHeight="1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</row>
    <row r="574" ht="12.75" customHeight="1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</row>
    <row r="575" ht="12.75" customHeight="1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</row>
    <row r="576" ht="12.75" customHeight="1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</row>
    <row r="577" ht="12.75" customHeight="1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</row>
    <row r="578" ht="12.75" customHeight="1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</row>
    <row r="579" ht="12.75" customHeight="1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</row>
    <row r="580" ht="12.75" customHeight="1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</row>
    <row r="581" ht="12.75" customHeight="1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</row>
    <row r="582" ht="12.75" customHeight="1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</row>
    <row r="583" ht="12.75" customHeight="1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</row>
    <row r="584" ht="12.75" customHeight="1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</row>
    <row r="585" ht="12.75" customHeight="1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</row>
    <row r="586" ht="12.75" customHeight="1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</row>
    <row r="587" ht="12.75" customHeight="1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</row>
    <row r="588" ht="12.75" customHeight="1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</row>
    <row r="589" ht="12.75" customHeight="1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</row>
    <row r="590" ht="12.75" customHeight="1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</row>
    <row r="591" ht="12.75" customHeight="1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</row>
    <row r="592" ht="12.75" customHeight="1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</row>
    <row r="593" ht="12.75" customHeight="1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</row>
    <row r="594" ht="12.75" customHeight="1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</row>
    <row r="595" ht="12.75" customHeight="1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</row>
    <row r="596" ht="12.75" customHeight="1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</row>
    <row r="597" ht="12.75" customHeight="1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</row>
    <row r="598" ht="12.75" customHeight="1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</row>
    <row r="599" ht="12.75" customHeight="1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</row>
    <row r="600" ht="12.75" customHeight="1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</row>
    <row r="601" ht="12.75" customHeight="1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</row>
    <row r="602" ht="12.75" customHeight="1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</row>
    <row r="603" ht="12.75" customHeight="1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</row>
    <row r="604" ht="12.75" customHeight="1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</row>
    <row r="605" ht="12.75" customHeight="1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</row>
    <row r="606" ht="12.75" customHeight="1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</row>
    <row r="607" ht="12.75" customHeight="1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</row>
    <row r="608" ht="12.75" customHeight="1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</row>
    <row r="609" ht="12.75" customHeight="1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</row>
    <row r="610" ht="12.75" customHeight="1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</row>
    <row r="611" ht="12.75" customHeight="1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</row>
    <row r="612" ht="12.75" customHeight="1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</row>
    <row r="613" ht="12.75" customHeight="1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</row>
    <row r="614" ht="12.75" customHeight="1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</row>
    <row r="615" ht="12.75" customHeight="1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</row>
    <row r="616" ht="12.75" customHeight="1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</row>
    <row r="617" ht="12.75" customHeight="1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</row>
    <row r="618" ht="12.75" customHeight="1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</row>
    <row r="619" ht="12.75" customHeight="1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</row>
    <row r="620" ht="12.75" customHeight="1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</row>
    <row r="621" ht="12.75" customHeight="1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</row>
    <row r="622" ht="12.75" customHeight="1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</row>
    <row r="623" ht="12.75" customHeight="1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</row>
    <row r="624" ht="12.75" customHeight="1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</row>
    <row r="625" ht="12.75" customHeight="1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</row>
    <row r="626" ht="12.75" customHeight="1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</row>
    <row r="627" ht="12.75" customHeight="1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</row>
    <row r="628" ht="12.75" customHeight="1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</row>
    <row r="629" ht="12.75" customHeight="1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</row>
    <row r="630" ht="12.75" customHeight="1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</row>
    <row r="631" ht="12.75" customHeight="1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</row>
    <row r="632" ht="12.75" customHeight="1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</row>
    <row r="633" ht="12.75" customHeight="1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</row>
    <row r="634" ht="12.75" customHeight="1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</row>
    <row r="635" ht="12.75" customHeight="1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</row>
    <row r="636" ht="12.75" customHeight="1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</row>
    <row r="637" ht="12.75" customHeight="1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</row>
    <row r="638" ht="12.75" customHeight="1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</row>
    <row r="639" ht="12.75" customHeight="1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</row>
    <row r="640" ht="12.75" customHeight="1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</row>
    <row r="641" ht="12.75" customHeight="1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</row>
    <row r="642" ht="12.75" customHeight="1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</row>
    <row r="643" ht="12.75" customHeight="1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</row>
    <row r="644" ht="12.75" customHeight="1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</row>
    <row r="645" ht="12.75" customHeight="1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</row>
    <row r="646" ht="12.75" customHeight="1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</row>
    <row r="647" ht="12.75" customHeight="1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</row>
    <row r="648" ht="12.75" customHeight="1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</row>
    <row r="649" ht="12.75" customHeight="1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</row>
    <row r="650" ht="12.75" customHeight="1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</row>
    <row r="651" ht="12.75" customHeight="1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</row>
    <row r="652" ht="12.75" customHeight="1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</row>
    <row r="653" ht="12.75" customHeight="1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</row>
    <row r="654" ht="12.75" customHeight="1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</row>
    <row r="655" ht="12.75" customHeight="1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</row>
    <row r="656" ht="12.75" customHeight="1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</row>
    <row r="657" ht="12.75" customHeight="1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</row>
    <row r="658" ht="12.75" customHeight="1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</row>
    <row r="659" ht="12.75" customHeight="1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</row>
    <row r="660" ht="12.75" customHeight="1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</row>
    <row r="661" ht="12.75" customHeight="1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</row>
    <row r="662" ht="12.75" customHeight="1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</row>
    <row r="663" ht="12.75" customHeight="1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</row>
    <row r="664" ht="12.75" customHeight="1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</row>
    <row r="665" ht="12.75" customHeight="1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</row>
    <row r="666" ht="12.75" customHeight="1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</row>
    <row r="667" ht="12.75" customHeight="1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</row>
    <row r="668" ht="12.75" customHeight="1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</row>
    <row r="669" ht="12.75" customHeight="1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</row>
    <row r="670" ht="12.75" customHeight="1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</row>
    <row r="671" ht="12.75" customHeight="1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</row>
    <row r="672" ht="12.75" customHeight="1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</row>
    <row r="673" ht="12.75" customHeight="1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</row>
    <row r="674" ht="12.75" customHeight="1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</row>
    <row r="675" ht="12.75" customHeight="1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</row>
    <row r="676" ht="12.75" customHeight="1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</row>
    <row r="677" ht="12.75" customHeight="1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</row>
    <row r="678" ht="12.75" customHeight="1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</row>
    <row r="679" ht="12.75" customHeight="1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</row>
    <row r="680" ht="12.75" customHeight="1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</row>
    <row r="681" ht="12.75" customHeight="1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</row>
    <row r="682" ht="12.75" customHeight="1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</row>
    <row r="683" ht="12.75" customHeight="1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</row>
    <row r="684" ht="12.75" customHeight="1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</row>
    <row r="685" ht="12.75" customHeight="1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</row>
    <row r="686" ht="12.75" customHeight="1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</row>
    <row r="687" ht="12.75" customHeight="1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</row>
    <row r="688" ht="12.75" customHeight="1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</row>
    <row r="689" ht="12.75" customHeight="1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</row>
    <row r="690" ht="12.75" customHeight="1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</row>
    <row r="691" ht="12.75" customHeight="1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</row>
    <row r="692" ht="12.75" customHeight="1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</row>
    <row r="693" ht="12.75" customHeight="1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</row>
    <row r="694" ht="12.75" customHeight="1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</row>
    <row r="695" ht="12.75" customHeight="1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</row>
    <row r="696" ht="12.75" customHeight="1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</row>
    <row r="697" ht="12.75" customHeight="1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</row>
    <row r="698" ht="12.75" customHeight="1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</row>
    <row r="699" ht="12.75" customHeight="1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</row>
    <row r="700" ht="12.75" customHeight="1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</row>
    <row r="701" ht="12.75" customHeight="1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</row>
    <row r="702" ht="12.75" customHeight="1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</row>
    <row r="703" ht="12.75" customHeight="1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</row>
    <row r="704" ht="12.75" customHeight="1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</row>
    <row r="705" ht="12.75" customHeight="1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</row>
    <row r="706" ht="12.75" customHeight="1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</row>
    <row r="707" ht="12.75" customHeight="1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</row>
    <row r="708" ht="12.75" customHeight="1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</row>
    <row r="709" ht="12.75" customHeight="1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</row>
    <row r="710" ht="12.75" customHeight="1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</row>
    <row r="711" ht="12.75" customHeight="1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</row>
    <row r="712" ht="12.75" customHeight="1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</row>
    <row r="713" ht="12.75" customHeight="1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</row>
    <row r="714" ht="12.75" customHeight="1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</row>
    <row r="715" ht="12.75" customHeight="1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</row>
    <row r="716" ht="12.75" customHeight="1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</row>
    <row r="717" ht="12.75" customHeight="1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</row>
    <row r="718" ht="12.75" customHeight="1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</row>
    <row r="719" ht="12.75" customHeight="1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</row>
    <row r="720" ht="12.75" customHeight="1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</row>
    <row r="721" ht="12.75" customHeight="1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</row>
    <row r="722" ht="12.75" customHeight="1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</row>
    <row r="723" ht="12.75" customHeight="1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</row>
    <row r="724" ht="12.75" customHeight="1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</row>
    <row r="725" ht="12.75" customHeight="1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</row>
    <row r="726" ht="12.75" customHeight="1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</row>
    <row r="727" ht="12.75" customHeight="1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</row>
    <row r="728" ht="12.75" customHeight="1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</row>
    <row r="729" ht="12.75" customHeight="1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</row>
    <row r="730" ht="12.75" customHeight="1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</row>
    <row r="731" ht="12.75" customHeight="1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</row>
    <row r="732" ht="12.75" customHeight="1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</row>
    <row r="733" ht="12.75" customHeight="1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</row>
    <row r="734" ht="12.75" customHeight="1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</row>
    <row r="735" ht="12.75" customHeight="1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</row>
    <row r="736" ht="12.75" customHeight="1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</row>
    <row r="737" ht="12.75" customHeight="1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</row>
    <row r="738" ht="12.75" customHeight="1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</row>
    <row r="739" ht="12.75" customHeight="1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</row>
    <row r="740" ht="12.75" customHeight="1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</row>
    <row r="741" ht="12.75" customHeight="1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</row>
    <row r="742" ht="12.75" customHeight="1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</row>
    <row r="743" ht="12.75" customHeight="1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</row>
    <row r="744" ht="12.75" customHeight="1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</row>
    <row r="745" ht="12.75" customHeight="1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</row>
    <row r="746" ht="12.75" customHeight="1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</row>
    <row r="747" ht="12.75" customHeight="1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</row>
    <row r="748" ht="12.75" customHeight="1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</row>
    <row r="749" ht="12.75" customHeight="1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</row>
    <row r="750" ht="12.75" customHeight="1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</row>
    <row r="751" ht="12.75" customHeight="1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</row>
    <row r="752" ht="12.75" customHeight="1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</row>
    <row r="753" ht="12.75" customHeight="1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</row>
    <row r="754" ht="12.75" customHeight="1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</row>
    <row r="755" ht="12.75" customHeight="1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</row>
    <row r="756" ht="12.75" customHeight="1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</row>
    <row r="757" ht="12.75" customHeight="1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</row>
    <row r="758" ht="12.75" customHeight="1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</row>
    <row r="759" ht="12.75" customHeight="1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</row>
    <row r="760" ht="12.75" customHeight="1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</row>
    <row r="761" ht="12.75" customHeight="1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</row>
    <row r="762" ht="12.75" customHeight="1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</row>
    <row r="763" ht="12.75" customHeight="1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</row>
    <row r="764" ht="12.75" customHeight="1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</row>
    <row r="765" ht="12.75" customHeight="1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</row>
    <row r="766" ht="12.75" customHeight="1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</row>
    <row r="767" ht="12.75" customHeight="1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</row>
    <row r="768" ht="12.75" customHeight="1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</row>
    <row r="769" ht="12.75" customHeight="1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</row>
    <row r="770" ht="12.75" customHeight="1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</row>
    <row r="771" ht="12.75" customHeight="1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</row>
    <row r="772" ht="12.75" customHeight="1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</row>
    <row r="773" ht="12.75" customHeight="1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</row>
    <row r="774" ht="12.75" customHeight="1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</row>
    <row r="775" ht="12.75" customHeight="1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</row>
    <row r="776" ht="12.75" customHeight="1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</row>
    <row r="777" ht="12.75" customHeight="1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</row>
    <row r="778" ht="12.75" customHeight="1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</row>
    <row r="779" ht="12.75" customHeight="1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</row>
    <row r="780" ht="12.75" customHeight="1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</row>
    <row r="781" ht="12.75" customHeight="1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</row>
    <row r="782" ht="12.75" customHeight="1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</row>
    <row r="783" ht="12.75" customHeight="1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</row>
    <row r="784" ht="12.75" customHeight="1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</row>
    <row r="785" ht="12.75" customHeight="1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</row>
    <row r="786" ht="12.75" customHeight="1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</row>
    <row r="787" ht="12.75" customHeight="1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</row>
    <row r="788" ht="12.75" customHeight="1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</row>
    <row r="789" ht="12.75" customHeight="1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</row>
    <row r="790" ht="12.75" customHeight="1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</row>
    <row r="791" ht="12.75" customHeight="1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</row>
    <row r="792" ht="12.75" customHeight="1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</row>
    <row r="793" ht="12.75" customHeight="1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</row>
    <row r="794" ht="12.75" customHeight="1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</row>
    <row r="795" ht="12.75" customHeight="1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</row>
    <row r="796" ht="12.75" customHeight="1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</row>
    <row r="797" ht="12.75" customHeight="1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</row>
    <row r="798" ht="12.75" customHeight="1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</row>
    <row r="799" ht="12.75" customHeight="1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</row>
    <row r="800" ht="12.75" customHeight="1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</row>
    <row r="801" ht="12.75" customHeight="1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</row>
    <row r="802" ht="12.75" customHeight="1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</row>
    <row r="803" ht="12.75" customHeight="1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</row>
    <row r="804" ht="12.75" customHeight="1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</row>
    <row r="805" ht="12.75" customHeight="1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</row>
    <row r="806" ht="12.75" customHeight="1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</row>
    <row r="807" ht="12.75" customHeight="1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</row>
    <row r="808" ht="12.75" customHeight="1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</row>
    <row r="809" ht="12.75" customHeight="1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</row>
    <row r="810" ht="12.75" customHeight="1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</row>
    <row r="811" ht="12.75" customHeight="1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</row>
    <row r="812" ht="12.75" customHeight="1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</row>
    <row r="813" ht="12.75" customHeight="1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</row>
    <row r="814" ht="12.75" customHeight="1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</row>
    <row r="815" ht="12.75" customHeight="1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</row>
    <row r="816" ht="12.75" customHeight="1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</row>
    <row r="817" ht="12.75" customHeight="1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</row>
    <row r="818" ht="12.75" customHeight="1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</row>
    <row r="819" ht="12.75" customHeight="1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</row>
    <row r="820" ht="12.75" customHeight="1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</row>
    <row r="821" ht="12.75" customHeight="1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</row>
    <row r="822" ht="12.75" customHeight="1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</row>
    <row r="823" ht="12.75" customHeight="1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</row>
    <row r="824" ht="12.75" customHeight="1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</row>
    <row r="825" ht="12.75" customHeight="1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</row>
    <row r="826" ht="12.75" customHeight="1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</row>
    <row r="827" ht="12.75" customHeight="1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</row>
    <row r="828" ht="12.75" customHeight="1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</row>
    <row r="829" ht="12.75" customHeight="1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</row>
    <row r="830" ht="12.75" customHeight="1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</row>
    <row r="831" ht="12.75" customHeight="1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</row>
    <row r="832" ht="12.75" customHeight="1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</row>
    <row r="833" ht="12.75" customHeight="1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</row>
    <row r="834" ht="12.75" customHeight="1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</row>
    <row r="835" ht="12.75" customHeight="1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</row>
    <row r="836" ht="12.75" customHeight="1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</row>
    <row r="837" ht="12.75" customHeight="1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</row>
    <row r="838" ht="12.75" customHeight="1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</row>
    <row r="839" ht="12.75" customHeight="1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</row>
    <row r="840" ht="12.75" customHeight="1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</row>
    <row r="841" ht="12.75" customHeight="1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</row>
    <row r="842" ht="12.75" customHeight="1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</row>
    <row r="843" ht="12.75" customHeight="1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</row>
    <row r="844" ht="12.75" customHeight="1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</row>
    <row r="845" ht="12.75" customHeight="1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</row>
    <row r="846" ht="12.75" customHeight="1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</row>
    <row r="847" ht="12.75" customHeight="1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</row>
    <row r="848" ht="12.75" customHeight="1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</row>
    <row r="849" ht="12.75" customHeight="1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</row>
    <row r="850" ht="12.75" customHeight="1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</row>
    <row r="851" ht="12.75" customHeight="1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</row>
    <row r="852" ht="12.75" customHeight="1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</row>
    <row r="853" ht="12.75" customHeight="1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</row>
    <row r="854" ht="12.75" customHeight="1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</row>
    <row r="855" ht="12.75" customHeight="1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</row>
    <row r="856" ht="12.75" customHeight="1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</row>
    <row r="857" ht="12.75" customHeight="1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</row>
    <row r="858" ht="12.75" customHeight="1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</row>
    <row r="859" ht="12.75" customHeight="1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</row>
    <row r="860" ht="12.75" customHeight="1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</row>
    <row r="861" ht="12.75" customHeight="1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</row>
    <row r="862" ht="12.75" customHeight="1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</row>
    <row r="863" ht="12.75" customHeight="1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</row>
    <row r="864" ht="12.75" customHeight="1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</row>
    <row r="865" ht="12.75" customHeight="1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</row>
    <row r="866" ht="12.75" customHeight="1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</row>
    <row r="867" ht="12.75" customHeight="1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</row>
    <row r="868" ht="12.75" customHeight="1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</row>
    <row r="869" ht="12.75" customHeight="1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</row>
    <row r="870" ht="12.75" customHeight="1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</row>
    <row r="871" ht="12.75" customHeight="1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</row>
    <row r="872" ht="12.75" customHeight="1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</row>
    <row r="873" ht="12.75" customHeight="1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</row>
    <row r="874" ht="12.75" customHeight="1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</row>
    <row r="875" ht="12.75" customHeight="1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</row>
    <row r="876" ht="12.75" customHeight="1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</row>
    <row r="877" ht="12.75" customHeight="1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</row>
    <row r="878" ht="12.75" customHeight="1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</row>
    <row r="879" ht="12.75" customHeight="1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</row>
    <row r="880" ht="12.75" customHeight="1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</row>
    <row r="881" ht="12.75" customHeight="1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</row>
    <row r="882" ht="12.75" customHeight="1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</row>
    <row r="883" ht="12.75" customHeight="1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</row>
    <row r="884" ht="12.75" customHeight="1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</row>
    <row r="885" ht="12.75" customHeight="1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</row>
    <row r="886" ht="12.75" customHeight="1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</row>
    <row r="887" ht="12.75" customHeight="1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</row>
    <row r="888" ht="12.75" customHeight="1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</row>
    <row r="889" ht="12.75" customHeight="1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</row>
    <row r="890" ht="12.75" customHeight="1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</row>
    <row r="891" ht="12.75" customHeight="1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</row>
    <row r="892" ht="12.75" customHeight="1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</row>
    <row r="893" ht="12.75" customHeight="1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</row>
    <row r="894" ht="12.75" customHeight="1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</row>
    <row r="895" ht="12.75" customHeight="1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</row>
    <row r="896" ht="12.75" customHeight="1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</row>
    <row r="897" ht="12.75" customHeight="1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</row>
    <row r="898" ht="12.75" customHeight="1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</row>
    <row r="899" ht="12.75" customHeight="1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</row>
    <row r="900" ht="12.75" customHeight="1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</row>
    <row r="901" ht="12.75" customHeight="1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</row>
    <row r="902" ht="12.75" customHeight="1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</row>
    <row r="903" ht="12.75" customHeight="1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</row>
    <row r="904" ht="12.75" customHeight="1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</row>
    <row r="905" ht="12.75" customHeight="1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</row>
    <row r="906" ht="12.75" customHeight="1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</row>
    <row r="907" ht="12.75" customHeight="1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</row>
    <row r="908" ht="12.75" customHeight="1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</row>
    <row r="909" ht="12.75" customHeight="1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</row>
    <row r="910" ht="12.75" customHeight="1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</row>
    <row r="911" ht="12.75" customHeight="1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</row>
    <row r="912" ht="12.75" customHeight="1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</row>
    <row r="913" ht="12.75" customHeight="1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</row>
    <row r="914" ht="12.75" customHeight="1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</row>
    <row r="915" ht="12.75" customHeight="1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</row>
    <row r="916" ht="12.75" customHeight="1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</row>
    <row r="917" ht="12.75" customHeight="1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</row>
    <row r="918" ht="12.75" customHeight="1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</row>
    <row r="919" ht="12.75" customHeight="1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</row>
    <row r="920" ht="12.75" customHeight="1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</row>
    <row r="921" ht="12.75" customHeight="1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</row>
    <row r="922" ht="12.75" customHeight="1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</row>
    <row r="923" ht="12.75" customHeight="1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</row>
    <row r="924" ht="12.75" customHeight="1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</row>
    <row r="925" ht="12.75" customHeight="1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</row>
    <row r="926" ht="12.75" customHeight="1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</row>
    <row r="927" ht="12.75" customHeight="1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</row>
    <row r="928" ht="12.75" customHeight="1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</row>
    <row r="929" ht="12.75" customHeight="1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</row>
    <row r="930" ht="12.75" customHeight="1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</row>
    <row r="931" ht="12.75" customHeight="1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</row>
    <row r="932" ht="12.75" customHeight="1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</row>
    <row r="933" ht="12.75" customHeight="1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</row>
    <row r="934" ht="12.75" customHeight="1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</row>
    <row r="935" ht="12.75" customHeight="1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</row>
    <row r="936" ht="12.75" customHeight="1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  <c r="AC936" s="130"/>
      <c r="AD936" s="130"/>
    </row>
    <row r="937" ht="12.75" customHeight="1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  <c r="AD937" s="130"/>
    </row>
    <row r="938" ht="12.75" customHeight="1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  <c r="AC938" s="130"/>
      <c r="AD938" s="130"/>
    </row>
    <row r="939" ht="12.75" customHeight="1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  <c r="AD939" s="130"/>
    </row>
    <row r="940" ht="12.75" customHeight="1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  <c r="AC940" s="130"/>
      <c r="AD940" s="130"/>
    </row>
    <row r="941" ht="12.75" customHeight="1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  <c r="AC941" s="130"/>
      <c r="AD941" s="130"/>
    </row>
    <row r="942" ht="12.75" customHeight="1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  <c r="AC942" s="130"/>
      <c r="AD942" s="130"/>
    </row>
    <row r="943" ht="12.75" customHeight="1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  <c r="AC943" s="130"/>
      <c r="AD943" s="130"/>
    </row>
    <row r="944" ht="12.75" customHeight="1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  <c r="AC944" s="130"/>
      <c r="AD944" s="130"/>
    </row>
    <row r="945" ht="12.75" customHeight="1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  <c r="AC945" s="130"/>
      <c r="AD945" s="130"/>
    </row>
    <row r="946" ht="12.75" customHeight="1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  <c r="AC946" s="130"/>
      <c r="AD946" s="130"/>
    </row>
    <row r="947" ht="12.75" customHeight="1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  <c r="AC947" s="130"/>
      <c r="AD947" s="130"/>
    </row>
    <row r="948" ht="12.75" customHeight="1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  <c r="AC948" s="130"/>
      <c r="AD948" s="130"/>
    </row>
    <row r="949" ht="12.75" customHeight="1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  <c r="AC949" s="130"/>
      <c r="AD949" s="130"/>
    </row>
    <row r="950" ht="12.75" customHeight="1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  <c r="AA950" s="130"/>
      <c r="AB950" s="130"/>
      <c r="AC950" s="130"/>
      <c r="AD950" s="130"/>
    </row>
    <row r="951" ht="12.75" customHeight="1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  <c r="AA951" s="130"/>
      <c r="AB951" s="130"/>
      <c r="AC951" s="130"/>
      <c r="AD951" s="130"/>
    </row>
    <row r="952" ht="12.75" customHeight="1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0"/>
      <c r="AC952" s="130"/>
      <c r="AD952" s="130"/>
    </row>
    <row r="953" ht="12.75" customHeight="1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  <c r="AA953" s="130"/>
      <c r="AB953" s="130"/>
      <c r="AC953" s="130"/>
      <c r="AD953" s="130"/>
    </row>
    <row r="954" ht="12.75" customHeight="1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  <c r="AA954" s="130"/>
      <c r="AB954" s="130"/>
      <c r="AC954" s="130"/>
      <c r="AD954" s="130"/>
    </row>
    <row r="955" ht="12.75" customHeight="1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  <c r="AA955" s="130"/>
      <c r="AB955" s="130"/>
      <c r="AC955" s="130"/>
      <c r="AD955" s="130"/>
    </row>
    <row r="956" ht="12.75" customHeight="1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  <c r="AA956" s="130"/>
      <c r="AB956" s="130"/>
      <c r="AC956" s="130"/>
      <c r="AD956" s="130"/>
    </row>
    <row r="957" ht="12.75" customHeight="1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  <c r="AA957" s="130"/>
      <c r="AB957" s="130"/>
      <c r="AC957" s="130"/>
      <c r="AD957" s="130"/>
    </row>
    <row r="958" ht="12.75" customHeight="1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  <c r="AA958" s="130"/>
      <c r="AB958" s="130"/>
      <c r="AC958" s="130"/>
      <c r="AD958" s="130"/>
    </row>
    <row r="959" ht="12.75" customHeight="1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  <c r="AA959" s="130"/>
      <c r="AB959" s="130"/>
      <c r="AC959" s="130"/>
      <c r="AD959" s="130"/>
    </row>
    <row r="960" ht="12.75" customHeight="1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  <c r="AA960" s="130"/>
      <c r="AB960" s="130"/>
      <c r="AC960" s="130"/>
      <c r="AD960" s="130"/>
    </row>
    <row r="961" ht="12.75" customHeight="1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  <c r="AA961" s="130"/>
      <c r="AB961" s="130"/>
      <c r="AC961" s="130"/>
      <c r="AD961" s="130"/>
    </row>
    <row r="962" ht="12.75" customHeight="1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  <c r="AA962" s="130"/>
      <c r="AB962" s="130"/>
      <c r="AC962" s="130"/>
      <c r="AD962" s="130"/>
    </row>
    <row r="963" ht="12.75" customHeight="1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  <c r="AA963" s="130"/>
      <c r="AB963" s="130"/>
      <c r="AC963" s="130"/>
      <c r="AD963" s="130"/>
    </row>
    <row r="964" ht="12.75" customHeight="1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  <c r="AA964" s="130"/>
      <c r="AB964" s="130"/>
      <c r="AC964" s="130"/>
      <c r="AD964" s="130"/>
    </row>
    <row r="965" ht="12.75" customHeight="1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  <c r="AA965" s="130"/>
      <c r="AB965" s="130"/>
      <c r="AC965" s="130"/>
      <c r="AD965" s="130"/>
    </row>
    <row r="966" ht="12.75" customHeight="1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  <c r="AA966" s="130"/>
      <c r="AB966" s="130"/>
      <c r="AC966" s="130"/>
      <c r="AD966" s="130"/>
    </row>
    <row r="967" ht="12.75" customHeight="1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  <c r="AA967" s="130"/>
      <c r="AB967" s="130"/>
      <c r="AC967" s="130"/>
      <c r="AD967" s="130"/>
    </row>
    <row r="968" ht="12.75" customHeight="1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  <c r="AA968" s="130"/>
      <c r="AB968" s="130"/>
      <c r="AC968" s="130"/>
      <c r="AD968" s="130"/>
    </row>
    <row r="969" ht="12.75" customHeight="1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  <c r="AA969" s="130"/>
      <c r="AB969" s="130"/>
      <c r="AC969" s="130"/>
      <c r="AD969" s="130"/>
    </row>
    <row r="970" ht="12.75" customHeight="1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  <c r="AA970" s="130"/>
      <c r="AB970" s="130"/>
      <c r="AC970" s="130"/>
      <c r="AD970" s="130"/>
    </row>
    <row r="971" ht="12.75" customHeight="1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  <c r="AA971" s="130"/>
      <c r="AB971" s="130"/>
      <c r="AC971" s="130"/>
      <c r="AD971" s="130"/>
    </row>
    <row r="972" ht="12.75" customHeight="1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  <c r="AA972" s="130"/>
      <c r="AB972" s="130"/>
      <c r="AC972" s="130"/>
      <c r="AD972" s="130"/>
    </row>
    <row r="973" ht="12.75" customHeight="1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  <c r="AA973" s="130"/>
      <c r="AB973" s="130"/>
      <c r="AC973" s="130"/>
      <c r="AD973" s="130"/>
    </row>
    <row r="974" ht="12.75" customHeight="1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  <c r="AA974" s="130"/>
      <c r="AB974" s="130"/>
      <c r="AC974" s="130"/>
      <c r="AD974" s="130"/>
    </row>
    <row r="975" ht="12.75" customHeight="1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  <c r="AA975" s="130"/>
      <c r="AB975" s="130"/>
      <c r="AC975" s="130"/>
      <c r="AD975" s="130"/>
    </row>
    <row r="976" ht="12.75" customHeight="1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  <c r="AA976" s="130"/>
      <c r="AB976" s="130"/>
      <c r="AC976" s="130"/>
      <c r="AD976" s="130"/>
    </row>
    <row r="977" ht="12.75" customHeight="1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  <c r="AA977" s="130"/>
      <c r="AB977" s="130"/>
      <c r="AC977" s="130"/>
      <c r="AD977" s="130"/>
    </row>
    <row r="978" ht="12.75" customHeight="1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  <c r="AA978" s="130"/>
      <c r="AB978" s="130"/>
      <c r="AC978" s="130"/>
      <c r="AD978" s="130"/>
    </row>
    <row r="979" ht="12.75" customHeight="1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0"/>
      <c r="AC979" s="130"/>
      <c r="AD979" s="130"/>
    </row>
    <row r="980" ht="12.75" customHeight="1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  <c r="AA980" s="130"/>
      <c r="AB980" s="130"/>
      <c r="AC980" s="130"/>
      <c r="AD980" s="130"/>
    </row>
    <row r="981" ht="12.75" customHeight="1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  <c r="AA981" s="130"/>
      <c r="AB981" s="130"/>
      <c r="AC981" s="130"/>
      <c r="AD981" s="130"/>
    </row>
    <row r="982" ht="12.75" customHeight="1">
      <c r="A982" s="130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  <c r="AA982" s="130"/>
      <c r="AB982" s="130"/>
      <c r="AC982" s="130"/>
      <c r="AD982" s="130"/>
    </row>
    <row r="983" ht="12.75" customHeight="1">
      <c r="A983" s="130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  <c r="AA983" s="130"/>
      <c r="AB983" s="130"/>
      <c r="AC983" s="130"/>
      <c r="AD983" s="130"/>
    </row>
    <row r="984" ht="12.75" customHeight="1">
      <c r="A984" s="130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  <c r="AA984" s="130"/>
      <c r="AB984" s="130"/>
      <c r="AC984" s="130"/>
      <c r="AD984" s="130"/>
    </row>
    <row r="985" ht="12.75" customHeight="1">
      <c r="A985" s="130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  <c r="AA985" s="130"/>
      <c r="AB985" s="130"/>
      <c r="AC985" s="130"/>
      <c r="AD985" s="130"/>
    </row>
    <row r="986" ht="12.75" customHeight="1">
      <c r="A986" s="130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  <c r="AA986" s="130"/>
      <c r="AB986" s="130"/>
      <c r="AC986" s="130"/>
      <c r="AD986" s="130"/>
    </row>
    <row r="987" ht="12.75" customHeight="1">
      <c r="A987" s="130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  <c r="AA987" s="130"/>
      <c r="AB987" s="130"/>
      <c r="AC987" s="130"/>
      <c r="AD987" s="130"/>
    </row>
    <row r="988" ht="12.75" customHeight="1">
      <c r="A988" s="130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  <c r="AA988" s="130"/>
      <c r="AB988" s="130"/>
      <c r="AC988" s="130"/>
      <c r="AD988" s="130"/>
    </row>
    <row r="989" ht="12.75" customHeight="1">
      <c r="A989" s="130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  <c r="AA989" s="130"/>
      <c r="AB989" s="130"/>
      <c r="AC989" s="130"/>
      <c r="AD989" s="130"/>
    </row>
    <row r="990" ht="12.75" customHeight="1">
      <c r="A990" s="130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  <c r="AA990" s="130"/>
      <c r="AB990" s="130"/>
      <c r="AC990" s="130"/>
      <c r="AD990" s="130"/>
    </row>
    <row r="991" ht="12.75" customHeight="1">
      <c r="A991" s="130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  <c r="AA991" s="130"/>
      <c r="AB991" s="130"/>
      <c r="AC991" s="130"/>
      <c r="AD991" s="130"/>
    </row>
    <row r="992" ht="12.75" customHeight="1">
      <c r="A992" s="130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  <c r="AA992" s="130"/>
      <c r="AB992" s="130"/>
      <c r="AC992" s="130"/>
      <c r="AD992" s="130"/>
    </row>
    <row r="993" ht="12.75" customHeight="1">
      <c r="A993" s="130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  <c r="AA993" s="130"/>
      <c r="AB993" s="130"/>
      <c r="AC993" s="130"/>
      <c r="AD993" s="130"/>
    </row>
    <row r="994" ht="12.75" customHeight="1">
      <c r="A994" s="130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  <c r="AA994" s="130"/>
      <c r="AB994" s="130"/>
      <c r="AC994" s="130"/>
      <c r="AD994" s="130"/>
    </row>
    <row r="995" ht="12.75" customHeight="1">
      <c r="A995" s="130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  <c r="AA995" s="130"/>
      <c r="AB995" s="130"/>
      <c r="AC995" s="130"/>
      <c r="AD995" s="130"/>
    </row>
    <row r="996" ht="12.75" customHeight="1">
      <c r="A996" s="130"/>
      <c r="B996" s="130"/>
      <c r="C996" s="130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  <c r="AA996" s="130"/>
      <c r="AB996" s="130"/>
      <c r="AC996" s="130"/>
      <c r="AD996" s="130"/>
    </row>
    <row r="997" ht="12.75" customHeight="1">
      <c r="A997" s="130"/>
      <c r="B997" s="130"/>
      <c r="C997" s="130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  <c r="AC997" s="130"/>
      <c r="AD997" s="130"/>
    </row>
    <row r="998" ht="12.75" customHeight="1">
      <c r="A998" s="130"/>
      <c r="B998" s="130"/>
      <c r="C998" s="130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  <c r="AC998" s="130"/>
      <c r="AD998" s="130"/>
    </row>
    <row r="999" ht="12.75" customHeight="1">
      <c r="A999" s="130"/>
      <c r="B999" s="130"/>
      <c r="C999" s="130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  <c r="AC999" s="130"/>
      <c r="AD999" s="130"/>
    </row>
    <row r="1000" ht="12.75" customHeight="1">
      <c r="A1000" s="130"/>
      <c r="B1000" s="130"/>
      <c r="C1000" s="130"/>
      <c r="D1000" s="130"/>
      <c r="E1000" s="130"/>
      <c r="F1000" s="130"/>
      <c r="G1000" s="130"/>
      <c r="H1000" s="130"/>
      <c r="I1000" s="130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  <c r="AA1000" s="130"/>
      <c r="AB1000" s="130"/>
      <c r="AC1000" s="130"/>
      <c r="AD1000" s="130"/>
    </row>
  </sheetData>
  <mergeCells count="5">
    <mergeCell ref="B3:M3"/>
    <mergeCell ref="B12:B13"/>
    <mergeCell ref="E12:E13"/>
    <mergeCell ref="H12:I12"/>
    <mergeCell ref="J12:K12"/>
  </mergeCells>
  <conditionalFormatting sqref="B18 B29 B41 B61 B66 B75 B86 B102 B117 B134 B159 B185 B190 C12:C13 G12:K12 G62 G67 G191 I13 K13 M12:M13">
    <cfRule type="cellIs" dxfId="0" priority="1" operator="equal">
      <formula>0</formula>
    </cfRule>
  </conditionalFormatting>
  <printOptions/>
  <pageMargins bottom="0.7875" footer="0.0" header="0.0" left="0.7875" right="0.7875" top="0.78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7.38"/>
    <col customWidth="1" min="3" max="3" width="29.38"/>
    <col customWidth="1" min="4" max="4" width="17.0"/>
    <col customWidth="1" min="5" max="5" width="11.75"/>
    <col customWidth="1" min="6" max="6" width="8.25"/>
    <col customWidth="1" min="7" max="7" width="11.13"/>
    <col customWidth="1" min="8" max="8" width="7.25"/>
    <col customWidth="1" min="9" max="9" width="10.38"/>
    <col customWidth="1" min="10" max="10" width="7.25"/>
    <col customWidth="1" min="11" max="11" width="9.63"/>
    <col customWidth="1" min="12" max="12" width="7.25"/>
    <col customWidth="1" min="13" max="13" width="9.63"/>
    <col customWidth="1" min="14" max="14" width="7.25"/>
    <col customWidth="1" min="15" max="15" width="10.13"/>
    <col customWidth="1" min="16" max="16" width="7.25"/>
    <col customWidth="1" min="17" max="17" width="10.75"/>
    <col customWidth="1" min="18" max="18" width="7.25"/>
    <col customWidth="1" min="19" max="19" width="9.38"/>
    <col customWidth="1" min="20" max="20" width="6.63"/>
    <col customWidth="1" min="21" max="21" width="9.38"/>
    <col customWidth="1" min="22" max="22" width="6.63"/>
    <col customWidth="1" min="23" max="23" width="8.88"/>
    <col customWidth="1" min="24" max="24" width="6.63"/>
    <col customWidth="1" min="25" max="25" width="9.25"/>
    <col customWidth="1" min="26" max="26" width="6.63"/>
    <col customWidth="1" min="27" max="27" width="8.0"/>
    <col customWidth="1" min="28" max="28" width="6.63"/>
  </cols>
  <sheetData>
    <row r="1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5.75" customHeight="1">
      <c r="A2" s="2"/>
      <c r="B2" s="131" t="s">
        <v>346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15.75" customHeight="1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6.25" customHeight="1">
      <c r="A4" s="11"/>
      <c r="B4" s="133" t="s">
        <v>22</v>
      </c>
      <c r="C4" s="133" t="s">
        <v>347</v>
      </c>
      <c r="D4" s="134" t="s">
        <v>348</v>
      </c>
      <c r="E4" s="135" t="s">
        <v>349</v>
      </c>
      <c r="F4" s="28"/>
      <c r="G4" s="135" t="s">
        <v>350</v>
      </c>
      <c r="H4" s="28"/>
      <c r="I4" s="135" t="s">
        <v>351</v>
      </c>
      <c r="J4" s="28"/>
      <c r="K4" s="135" t="s">
        <v>352</v>
      </c>
      <c r="L4" s="28"/>
      <c r="M4" s="135" t="s">
        <v>353</v>
      </c>
      <c r="N4" s="28"/>
      <c r="O4" s="135" t="s">
        <v>354</v>
      </c>
      <c r="P4" s="28"/>
      <c r="Q4" s="136" t="s">
        <v>355</v>
      </c>
      <c r="R4" s="28"/>
      <c r="S4" s="137" t="s">
        <v>356</v>
      </c>
      <c r="T4" s="28"/>
      <c r="U4" s="137" t="s">
        <v>357</v>
      </c>
      <c r="V4" s="28"/>
      <c r="W4" s="137" t="s">
        <v>358</v>
      </c>
      <c r="X4" s="28"/>
      <c r="Y4" s="137" t="s">
        <v>359</v>
      </c>
      <c r="Z4" s="28"/>
      <c r="AA4" s="137" t="s">
        <v>360</v>
      </c>
      <c r="AB4" s="28"/>
    </row>
    <row r="5" ht="15.0" customHeight="1">
      <c r="A5" s="11"/>
      <c r="B5" s="42"/>
      <c r="C5" s="42"/>
      <c r="D5" s="134"/>
      <c r="E5" s="138" t="s">
        <v>361</v>
      </c>
      <c r="F5" s="139" t="s">
        <v>362</v>
      </c>
      <c r="G5" s="138" t="s">
        <v>361</v>
      </c>
      <c r="H5" s="139" t="s">
        <v>362</v>
      </c>
      <c r="I5" s="139"/>
      <c r="J5" s="139"/>
      <c r="K5" s="139"/>
      <c r="L5" s="139"/>
      <c r="M5" s="139"/>
      <c r="N5" s="139"/>
      <c r="O5" s="139"/>
      <c r="P5" s="139"/>
      <c r="Q5" s="138" t="s">
        <v>361</v>
      </c>
      <c r="R5" s="139" t="s">
        <v>362</v>
      </c>
      <c r="S5" s="138" t="s">
        <v>361</v>
      </c>
      <c r="T5" s="139" t="s">
        <v>362</v>
      </c>
      <c r="U5" s="138" t="s">
        <v>361</v>
      </c>
      <c r="V5" s="139" t="s">
        <v>362</v>
      </c>
      <c r="W5" s="138" t="s">
        <v>361</v>
      </c>
      <c r="X5" s="139" t="s">
        <v>362</v>
      </c>
      <c r="Y5" s="138" t="s">
        <v>361</v>
      </c>
      <c r="Z5" s="139" t="s">
        <v>362</v>
      </c>
      <c r="AA5" s="138" t="s">
        <v>361</v>
      </c>
      <c r="AB5" s="139" t="s">
        <v>362</v>
      </c>
    </row>
    <row r="6" ht="15.0" customHeight="1">
      <c r="A6" s="11"/>
      <c r="B6" s="140">
        <v>1.0</v>
      </c>
      <c r="C6" s="141" t="str">
        <f>[1]ORÇAMENTO!E14</f>
        <v>#ERROR!</v>
      </c>
      <c r="D6" s="142" t="str">
        <f>'[1]ORÇAMENTO REF AGOSTO'!M18</f>
        <v>#REF!</v>
      </c>
      <c r="E6" s="143" t="str">
        <f t="shared" ref="E6:E19" si="1">D6*F6</f>
        <v>#REF!</v>
      </c>
      <c r="F6" s="144">
        <v>1.0</v>
      </c>
      <c r="G6" s="143" t="str">
        <f t="shared" ref="G6:G19" si="2">H6*D6</f>
        <v>#REF!</v>
      </c>
      <c r="H6" s="144"/>
      <c r="I6" s="143" t="str">
        <f t="shared" ref="I6:I19" si="3">J6*D6</f>
        <v>#REF!</v>
      </c>
      <c r="J6" s="144"/>
      <c r="K6" s="143" t="str">
        <f t="shared" ref="K6:K19" si="4">L6*D6</f>
        <v>#REF!</v>
      </c>
      <c r="L6" s="144"/>
      <c r="M6" s="143" t="str">
        <f t="shared" ref="M6:M19" si="5">N6*D6</f>
        <v>#REF!</v>
      </c>
      <c r="N6" s="144"/>
      <c r="O6" s="143" t="str">
        <f t="shared" ref="O6:O19" si="6">P6*D6</f>
        <v>#REF!</v>
      </c>
      <c r="P6" s="144"/>
      <c r="Q6" s="143" t="str">
        <f t="shared" ref="Q6:Q19" si="7">R6*D6</f>
        <v>#REF!</v>
      </c>
      <c r="R6" s="144"/>
      <c r="S6" s="145" t="str">
        <f t="shared" ref="S6:S19" si="8">T6*D6</f>
        <v>#REF!</v>
      </c>
      <c r="T6" s="146"/>
      <c r="U6" s="145" t="str">
        <f t="shared" ref="U6:U19" si="9">V6*D6</f>
        <v>#REF!</v>
      </c>
      <c r="V6" s="146"/>
      <c r="W6" s="145" t="str">
        <f t="shared" ref="W6:W19" si="10">X6*D6</f>
        <v>#REF!</v>
      </c>
      <c r="X6" s="146"/>
      <c r="Y6" s="145" t="str">
        <f t="shared" ref="Y6:Y19" si="11">Z6*D6</f>
        <v>#REF!</v>
      </c>
      <c r="Z6" s="146"/>
      <c r="AA6" s="145" t="str">
        <f t="shared" ref="AA6:AA19" si="12">AB6*D6</f>
        <v>#REF!</v>
      </c>
      <c r="AB6" s="146"/>
    </row>
    <row r="7" ht="15.0" customHeight="1">
      <c r="A7" s="11"/>
      <c r="B7" s="147">
        <v>2.0</v>
      </c>
      <c r="C7" s="141" t="str">
        <f>[1]ORÇAMENTO!E20</f>
        <v>#ERROR!</v>
      </c>
      <c r="D7" s="142" t="str">
        <f>'[1]ORÇAMENTO REF AGOSTO'!M29</f>
        <v>#REF!</v>
      </c>
      <c r="E7" s="143" t="str">
        <f t="shared" si="1"/>
        <v>#REF!</v>
      </c>
      <c r="F7" s="144">
        <v>1.0</v>
      </c>
      <c r="G7" s="143" t="str">
        <f t="shared" si="2"/>
        <v>#REF!</v>
      </c>
      <c r="H7" s="144"/>
      <c r="I7" s="143" t="str">
        <f t="shared" si="3"/>
        <v>#REF!</v>
      </c>
      <c r="J7" s="144"/>
      <c r="K7" s="143" t="str">
        <f t="shared" si="4"/>
        <v>#REF!</v>
      </c>
      <c r="L7" s="144"/>
      <c r="M7" s="143" t="str">
        <f t="shared" si="5"/>
        <v>#REF!</v>
      </c>
      <c r="N7" s="144"/>
      <c r="O7" s="143" t="str">
        <f t="shared" si="6"/>
        <v>#REF!</v>
      </c>
      <c r="P7" s="144"/>
      <c r="Q7" s="143" t="str">
        <f t="shared" si="7"/>
        <v>#REF!</v>
      </c>
      <c r="R7" s="144"/>
      <c r="S7" s="145" t="str">
        <f t="shared" si="8"/>
        <v>#REF!</v>
      </c>
      <c r="T7" s="146"/>
      <c r="U7" s="145" t="str">
        <f t="shared" si="9"/>
        <v>#REF!</v>
      </c>
      <c r="V7" s="146"/>
      <c r="W7" s="145" t="str">
        <f t="shared" si="10"/>
        <v>#REF!</v>
      </c>
      <c r="X7" s="146"/>
      <c r="Y7" s="145" t="str">
        <f t="shared" si="11"/>
        <v>#REF!</v>
      </c>
      <c r="Z7" s="146"/>
      <c r="AA7" s="145" t="str">
        <f t="shared" si="12"/>
        <v>#REF!</v>
      </c>
      <c r="AB7" s="146"/>
    </row>
    <row r="8" ht="15.0" customHeight="1">
      <c r="A8" s="11"/>
      <c r="B8" s="147">
        <v>3.0</v>
      </c>
      <c r="C8" s="141" t="str">
        <f>[1]ORÇAMENTO!E30</f>
        <v>#ERROR!</v>
      </c>
      <c r="D8" s="142" t="str">
        <f>'[1]ORÇAMENTO REF AGOSTO'!M41</f>
        <v>#REF!</v>
      </c>
      <c r="E8" s="143" t="str">
        <f t="shared" si="1"/>
        <v>#REF!</v>
      </c>
      <c r="F8" s="144">
        <v>0.25</v>
      </c>
      <c r="G8" s="143" t="str">
        <f t="shared" si="2"/>
        <v>#REF!</v>
      </c>
      <c r="H8" s="144">
        <v>0.5</v>
      </c>
      <c r="I8" s="143" t="str">
        <f t="shared" si="3"/>
        <v>#REF!</v>
      </c>
      <c r="J8" s="144">
        <v>0.25</v>
      </c>
      <c r="K8" s="143" t="str">
        <f t="shared" si="4"/>
        <v>#REF!</v>
      </c>
      <c r="L8" s="144"/>
      <c r="M8" s="143" t="str">
        <f t="shared" si="5"/>
        <v>#REF!</v>
      </c>
      <c r="N8" s="144"/>
      <c r="O8" s="143" t="str">
        <f t="shared" si="6"/>
        <v>#REF!</v>
      </c>
      <c r="P8" s="144"/>
      <c r="Q8" s="143" t="str">
        <f t="shared" si="7"/>
        <v>#REF!</v>
      </c>
      <c r="R8" s="144"/>
      <c r="S8" s="145" t="str">
        <f t="shared" si="8"/>
        <v>#REF!</v>
      </c>
      <c r="T8" s="146"/>
      <c r="U8" s="145" t="str">
        <f t="shared" si="9"/>
        <v>#REF!</v>
      </c>
      <c r="V8" s="146"/>
      <c r="W8" s="145" t="str">
        <f t="shared" si="10"/>
        <v>#REF!</v>
      </c>
      <c r="X8" s="146"/>
      <c r="Y8" s="145" t="str">
        <f t="shared" si="11"/>
        <v>#REF!</v>
      </c>
      <c r="Z8" s="146"/>
      <c r="AA8" s="145" t="str">
        <f t="shared" si="12"/>
        <v>#REF!</v>
      </c>
      <c r="AB8" s="146"/>
    </row>
    <row r="9" ht="15.0" customHeight="1">
      <c r="A9" s="11"/>
      <c r="B9" s="147">
        <v>4.0</v>
      </c>
      <c r="C9" s="141" t="str">
        <f>[1]ORÇAMENTO!E41</f>
        <v>#ERROR!</v>
      </c>
      <c r="D9" s="142" t="str">
        <f>'[1]ORÇAMENTO REF AGOSTO'!M61</f>
        <v>#REF!</v>
      </c>
      <c r="E9" s="143" t="str">
        <f t="shared" si="1"/>
        <v>#REF!</v>
      </c>
      <c r="F9" s="144"/>
      <c r="G9" s="143" t="str">
        <f t="shared" si="2"/>
        <v>#REF!</v>
      </c>
      <c r="H9" s="144">
        <v>0.25</v>
      </c>
      <c r="I9" s="143" t="str">
        <f t="shared" si="3"/>
        <v>#REF!</v>
      </c>
      <c r="J9" s="144">
        <v>0.5</v>
      </c>
      <c r="K9" s="143" t="str">
        <f t="shared" si="4"/>
        <v>#REF!</v>
      </c>
      <c r="L9" s="144">
        <v>0.25</v>
      </c>
      <c r="M9" s="143" t="str">
        <f t="shared" si="5"/>
        <v>#REF!</v>
      </c>
      <c r="N9" s="144"/>
      <c r="O9" s="143" t="str">
        <f t="shared" si="6"/>
        <v>#REF!</v>
      </c>
      <c r="P9" s="144"/>
      <c r="Q9" s="143" t="str">
        <f t="shared" si="7"/>
        <v>#REF!</v>
      </c>
      <c r="R9" s="144"/>
      <c r="S9" s="145" t="str">
        <f t="shared" si="8"/>
        <v>#REF!</v>
      </c>
      <c r="T9" s="148"/>
      <c r="U9" s="145" t="str">
        <f t="shared" si="9"/>
        <v>#REF!</v>
      </c>
      <c r="V9" s="148"/>
      <c r="W9" s="145" t="str">
        <f t="shared" si="10"/>
        <v>#REF!</v>
      </c>
      <c r="X9" s="148"/>
      <c r="Y9" s="145" t="str">
        <f t="shared" si="11"/>
        <v>#REF!</v>
      </c>
      <c r="Z9" s="148"/>
      <c r="AA9" s="145" t="str">
        <f t="shared" si="12"/>
        <v>#REF!</v>
      </c>
      <c r="AB9" s="148"/>
    </row>
    <row r="10" ht="15.0" customHeight="1">
      <c r="A10" s="11"/>
      <c r="B10" s="147">
        <v>5.0</v>
      </c>
      <c r="C10" s="141" t="str">
        <f>[1]ORÇAMENTO!E60</f>
        <v>#ERROR!</v>
      </c>
      <c r="D10" s="142" t="str">
        <f>'[1]ORÇAMENTO REF AGOSTO'!M66</f>
        <v>#REF!</v>
      </c>
      <c r="E10" s="143" t="str">
        <f t="shared" si="1"/>
        <v>#REF!</v>
      </c>
      <c r="F10" s="144"/>
      <c r="G10" s="143" t="str">
        <f t="shared" si="2"/>
        <v>#REF!</v>
      </c>
      <c r="H10" s="144"/>
      <c r="I10" s="143" t="str">
        <f t="shared" si="3"/>
        <v>#REF!</v>
      </c>
      <c r="J10" s="144">
        <v>0.5</v>
      </c>
      <c r="K10" s="143" t="str">
        <f t="shared" si="4"/>
        <v>#REF!</v>
      </c>
      <c r="L10" s="144">
        <v>0.25</v>
      </c>
      <c r="M10" s="143" t="str">
        <f t="shared" si="5"/>
        <v>#REF!</v>
      </c>
      <c r="N10" s="144">
        <v>0.25</v>
      </c>
      <c r="O10" s="143" t="str">
        <f t="shared" si="6"/>
        <v>#REF!</v>
      </c>
      <c r="P10" s="144"/>
      <c r="Q10" s="143" t="str">
        <f t="shared" si="7"/>
        <v>#REF!</v>
      </c>
      <c r="R10" s="144"/>
      <c r="S10" s="145" t="str">
        <f t="shared" si="8"/>
        <v>#REF!</v>
      </c>
      <c r="T10" s="148"/>
      <c r="U10" s="145" t="str">
        <f t="shared" si="9"/>
        <v>#REF!</v>
      </c>
      <c r="V10" s="148"/>
      <c r="W10" s="145" t="str">
        <f t="shared" si="10"/>
        <v>#REF!</v>
      </c>
      <c r="X10" s="148"/>
      <c r="Y10" s="145" t="str">
        <f t="shared" si="11"/>
        <v>#REF!</v>
      </c>
      <c r="Z10" s="148"/>
      <c r="AA10" s="145" t="str">
        <f t="shared" si="12"/>
        <v>#REF!</v>
      </c>
      <c r="AB10" s="148"/>
    </row>
    <row r="11" ht="15.0" customHeight="1">
      <c r="A11" s="11"/>
      <c r="B11" s="147">
        <v>6.0</v>
      </c>
      <c r="C11" s="141" t="str">
        <f>[1]ORÇAMENTO!E65</f>
        <v>#ERROR!</v>
      </c>
      <c r="D11" s="142" t="str">
        <f>'[1]ORÇAMENTO REF AGOSTO'!M75</f>
        <v>#REF!</v>
      </c>
      <c r="E11" s="143" t="str">
        <f t="shared" si="1"/>
        <v>#REF!</v>
      </c>
      <c r="F11" s="144"/>
      <c r="G11" s="143" t="str">
        <f t="shared" si="2"/>
        <v>#REF!</v>
      </c>
      <c r="H11" s="144">
        <v>0.5</v>
      </c>
      <c r="I11" s="143" t="str">
        <f t="shared" si="3"/>
        <v>#REF!</v>
      </c>
      <c r="J11" s="144">
        <v>0.5</v>
      </c>
      <c r="K11" s="143" t="str">
        <f t="shared" si="4"/>
        <v>#REF!</v>
      </c>
      <c r="L11" s="144"/>
      <c r="M11" s="143" t="str">
        <f t="shared" si="5"/>
        <v>#REF!</v>
      </c>
      <c r="N11" s="144"/>
      <c r="O11" s="143" t="str">
        <f t="shared" si="6"/>
        <v>#REF!</v>
      </c>
      <c r="P11" s="144"/>
      <c r="Q11" s="143" t="str">
        <f t="shared" si="7"/>
        <v>#REF!</v>
      </c>
      <c r="R11" s="144"/>
      <c r="S11" s="145" t="str">
        <f t="shared" si="8"/>
        <v>#REF!</v>
      </c>
      <c r="T11" s="148"/>
      <c r="U11" s="145" t="str">
        <f t="shared" si="9"/>
        <v>#REF!</v>
      </c>
      <c r="V11" s="148"/>
      <c r="W11" s="145" t="str">
        <f t="shared" si="10"/>
        <v>#REF!</v>
      </c>
      <c r="X11" s="148"/>
      <c r="Y11" s="145" t="str">
        <f t="shared" si="11"/>
        <v>#REF!</v>
      </c>
      <c r="Z11" s="148"/>
      <c r="AA11" s="145" t="str">
        <f t="shared" si="12"/>
        <v>#REF!</v>
      </c>
      <c r="AB11" s="148"/>
    </row>
    <row r="12" ht="15.0" customHeight="1">
      <c r="A12" s="2"/>
      <c r="B12" s="147">
        <v>7.0</v>
      </c>
      <c r="C12" s="141" t="str">
        <f>[1]ORÇAMENTO!E74</f>
        <v>#ERROR!</v>
      </c>
      <c r="D12" s="142" t="str">
        <f>'[1]ORÇAMENTO REF AGOSTO'!M86</f>
        <v>#REF!</v>
      </c>
      <c r="E12" s="143" t="str">
        <f t="shared" si="1"/>
        <v>#REF!</v>
      </c>
      <c r="F12" s="144"/>
      <c r="G12" s="143" t="str">
        <f t="shared" si="2"/>
        <v>#REF!</v>
      </c>
      <c r="H12" s="144"/>
      <c r="I12" s="143" t="str">
        <f t="shared" si="3"/>
        <v>#REF!</v>
      </c>
      <c r="J12" s="144"/>
      <c r="K12" s="143" t="str">
        <f t="shared" si="4"/>
        <v>#REF!</v>
      </c>
      <c r="L12" s="144">
        <v>0.25</v>
      </c>
      <c r="M12" s="143" t="str">
        <f t="shared" si="5"/>
        <v>#REF!</v>
      </c>
      <c r="N12" s="144">
        <v>0.5</v>
      </c>
      <c r="O12" s="143" t="str">
        <f t="shared" si="6"/>
        <v>#REF!</v>
      </c>
      <c r="P12" s="144">
        <v>0.25</v>
      </c>
      <c r="Q12" s="143" t="str">
        <f t="shared" si="7"/>
        <v>#REF!</v>
      </c>
      <c r="R12" s="144"/>
      <c r="S12" s="145" t="str">
        <f t="shared" si="8"/>
        <v>#REF!</v>
      </c>
      <c r="T12" s="148"/>
      <c r="U12" s="145" t="str">
        <f t="shared" si="9"/>
        <v>#REF!</v>
      </c>
      <c r="V12" s="148"/>
      <c r="W12" s="145" t="str">
        <f t="shared" si="10"/>
        <v>#REF!</v>
      </c>
      <c r="X12" s="148"/>
      <c r="Y12" s="145" t="str">
        <f t="shared" si="11"/>
        <v>#REF!</v>
      </c>
      <c r="Z12" s="148"/>
      <c r="AA12" s="145" t="str">
        <f t="shared" si="12"/>
        <v>#REF!</v>
      </c>
      <c r="AB12" s="148"/>
    </row>
    <row r="13" ht="15.0" customHeight="1">
      <c r="A13" s="2"/>
      <c r="B13" s="147">
        <v>8.0</v>
      </c>
      <c r="C13" s="141" t="str">
        <f>[1]ORÇAMENTO!E84</f>
        <v>#ERROR!</v>
      </c>
      <c r="D13" s="142" t="str">
        <f>'[1]ORÇAMENTO REF AGOSTO'!M102</f>
        <v>#REF!</v>
      </c>
      <c r="E13" s="143" t="str">
        <f t="shared" si="1"/>
        <v>#REF!</v>
      </c>
      <c r="F13" s="144"/>
      <c r="G13" s="143" t="str">
        <f t="shared" si="2"/>
        <v>#REF!</v>
      </c>
      <c r="H13" s="144"/>
      <c r="I13" s="143" t="str">
        <f t="shared" si="3"/>
        <v>#REF!</v>
      </c>
      <c r="J13" s="144"/>
      <c r="K13" s="143" t="str">
        <f t="shared" si="4"/>
        <v>#REF!</v>
      </c>
      <c r="L13" s="144"/>
      <c r="M13" s="143" t="str">
        <f t="shared" si="5"/>
        <v>#REF!</v>
      </c>
      <c r="N13" s="144"/>
      <c r="O13" s="143" t="str">
        <f t="shared" si="6"/>
        <v>#REF!</v>
      </c>
      <c r="P13" s="144">
        <v>0.25</v>
      </c>
      <c r="Q13" s="143" t="str">
        <f t="shared" si="7"/>
        <v>#REF!</v>
      </c>
      <c r="R13" s="144">
        <v>0.5</v>
      </c>
      <c r="S13" s="145" t="str">
        <f t="shared" si="8"/>
        <v>#REF!</v>
      </c>
      <c r="T13" s="148">
        <v>0.25</v>
      </c>
      <c r="U13" s="145" t="str">
        <f t="shared" si="9"/>
        <v>#REF!</v>
      </c>
      <c r="V13" s="148"/>
      <c r="W13" s="145" t="str">
        <f t="shared" si="10"/>
        <v>#REF!</v>
      </c>
      <c r="X13" s="148"/>
      <c r="Y13" s="145" t="str">
        <f t="shared" si="11"/>
        <v>#REF!</v>
      </c>
      <c r="Z13" s="148"/>
      <c r="AA13" s="145" t="str">
        <f t="shared" si="12"/>
        <v>#REF!</v>
      </c>
      <c r="AB13" s="148"/>
    </row>
    <row r="14" ht="15.0" customHeight="1">
      <c r="A14" s="2"/>
      <c r="B14" s="147">
        <v>9.0</v>
      </c>
      <c r="C14" s="141" t="str">
        <f>[1]ORÇAMENTO!E94</f>
        <v>#ERROR!</v>
      </c>
      <c r="D14" s="142" t="str">
        <f>'[1]ORÇAMENTO REF AGOSTO'!M117</f>
        <v>#REF!</v>
      </c>
      <c r="E14" s="143" t="str">
        <f t="shared" si="1"/>
        <v>#REF!</v>
      </c>
      <c r="F14" s="144"/>
      <c r="G14" s="143" t="str">
        <f t="shared" si="2"/>
        <v>#REF!</v>
      </c>
      <c r="H14" s="144"/>
      <c r="I14" s="143" t="str">
        <f t="shared" si="3"/>
        <v>#REF!</v>
      </c>
      <c r="J14" s="144"/>
      <c r="K14" s="143" t="str">
        <f t="shared" si="4"/>
        <v>#REF!</v>
      </c>
      <c r="L14" s="144"/>
      <c r="M14" s="143" t="str">
        <f t="shared" si="5"/>
        <v>#REF!</v>
      </c>
      <c r="N14" s="144"/>
      <c r="O14" s="143" t="str">
        <f t="shared" si="6"/>
        <v>#REF!</v>
      </c>
      <c r="P14" s="144"/>
      <c r="Q14" s="143" t="str">
        <f t="shared" si="7"/>
        <v>#REF!</v>
      </c>
      <c r="R14" s="144">
        <v>0.2</v>
      </c>
      <c r="S14" s="145" t="str">
        <f t="shared" si="8"/>
        <v>#REF!</v>
      </c>
      <c r="T14" s="148">
        <v>0.4</v>
      </c>
      <c r="U14" s="145" t="str">
        <f t="shared" si="9"/>
        <v>#REF!</v>
      </c>
      <c r="V14" s="148">
        <v>0.4</v>
      </c>
      <c r="W14" s="145" t="str">
        <f t="shared" si="10"/>
        <v>#REF!</v>
      </c>
      <c r="X14" s="148"/>
      <c r="Y14" s="145" t="str">
        <f t="shared" si="11"/>
        <v>#REF!</v>
      </c>
      <c r="Z14" s="148"/>
      <c r="AA14" s="145" t="str">
        <f t="shared" si="12"/>
        <v>#REF!</v>
      </c>
      <c r="AB14" s="148"/>
    </row>
    <row r="15" ht="15.0" customHeight="1">
      <c r="A15" s="2"/>
      <c r="B15" s="147">
        <v>10.0</v>
      </c>
      <c r="C15" s="141" t="str">
        <f>[1]ORÇAMENTO!E101</f>
        <v>#ERROR!</v>
      </c>
      <c r="D15" s="142" t="str">
        <f>'[1]ORÇAMENTO REF AGOSTO'!M134</f>
        <v>#REF!</v>
      </c>
      <c r="E15" s="143" t="str">
        <f t="shared" si="1"/>
        <v>#REF!</v>
      </c>
      <c r="F15" s="144"/>
      <c r="G15" s="143" t="str">
        <f t="shared" si="2"/>
        <v>#REF!</v>
      </c>
      <c r="H15" s="144"/>
      <c r="I15" s="143" t="str">
        <f t="shared" si="3"/>
        <v>#REF!</v>
      </c>
      <c r="J15" s="144"/>
      <c r="K15" s="143" t="str">
        <f t="shared" si="4"/>
        <v>#REF!</v>
      </c>
      <c r="L15" s="144"/>
      <c r="M15" s="143" t="str">
        <f t="shared" si="5"/>
        <v>#REF!</v>
      </c>
      <c r="N15" s="144">
        <v>0.5</v>
      </c>
      <c r="O15" s="143" t="str">
        <f t="shared" si="6"/>
        <v>#REF!</v>
      </c>
      <c r="P15" s="144">
        <v>0.5</v>
      </c>
      <c r="Q15" s="143" t="str">
        <f t="shared" si="7"/>
        <v>#REF!</v>
      </c>
      <c r="R15" s="144"/>
      <c r="S15" s="145" t="str">
        <f t="shared" si="8"/>
        <v>#REF!</v>
      </c>
      <c r="T15" s="148"/>
      <c r="U15" s="145" t="str">
        <f t="shared" si="9"/>
        <v>#REF!</v>
      </c>
      <c r="V15" s="148"/>
      <c r="W15" s="145" t="str">
        <f t="shared" si="10"/>
        <v>#REF!</v>
      </c>
      <c r="X15" s="148"/>
      <c r="Y15" s="145" t="str">
        <f t="shared" si="11"/>
        <v>#REF!</v>
      </c>
      <c r="Z15" s="148"/>
      <c r="AA15" s="145" t="str">
        <f t="shared" si="12"/>
        <v>#REF!</v>
      </c>
      <c r="AB15" s="148"/>
    </row>
    <row r="16" ht="15.0" customHeight="1">
      <c r="A16" s="2"/>
      <c r="B16" s="147">
        <v>11.0</v>
      </c>
      <c r="C16" s="141" t="str">
        <f>[1]ORÇAMENTO!E119</f>
        <v>#ERROR!</v>
      </c>
      <c r="D16" s="142" t="str">
        <f>'[1]ORÇAMENTO REF AGOSTO'!M159</f>
        <v>#REF!</v>
      </c>
      <c r="E16" s="143" t="str">
        <f t="shared" si="1"/>
        <v>#REF!</v>
      </c>
      <c r="F16" s="144"/>
      <c r="G16" s="143" t="str">
        <f t="shared" si="2"/>
        <v>#REF!</v>
      </c>
      <c r="H16" s="144"/>
      <c r="I16" s="143" t="str">
        <f t="shared" si="3"/>
        <v>#REF!</v>
      </c>
      <c r="J16" s="144"/>
      <c r="K16" s="143" t="str">
        <f t="shared" si="4"/>
        <v>#REF!</v>
      </c>
      <c r="L16" s="144"/>
      <c r="M16" s="143" t="str">
        <f t="shared" si="5"/>
        <v>#REF!</v>
      </c>
      <c r="N16" s="144"/>
      <c r="O16" s="143" t="str">
        <f t="shared" si="6"/>
        <v>#REF!</v>
      </c>
      <c r="P16" s="144">
        <v>0.5</v>
      </c>
      <c r="Q16" s="143" t="str">
        <f t="shared" si="7"/>
        <v>#REF!</v>
      </c>
      <c r="R16" s="144">
        <v>0.5</v>
      </c>
      <c r="S16" s="145" t="str">
        <f t="shared" si="8"/>
        <v>#REF!</v>
      </c>
      <c r="T16" s="148"/>
      <c r="U16" s="145" t="str">
        <f t="shared" si="9"/>
        <v>#REF!</v>
      </c>
      <c r="V16" s="148"/>
      <c r="W16" s="145" t="str">
        <f t="shared" si="10"/>
        <v>#REF!</v>
      </c>
      <c r="X16" s="148"/>
      <c r="Y16" s="145" t="str">
        <f t="shared" si="11"/>
        <v>#REF!</v>
      </c>
      <c r="Z16" s="148"/>
      <c r="AA16" s="145" t="str">
        <f t="shared" si="12"/>
        <v>#REF!</v>
      </c>
      <c r="AB16" s="148"/>
    </row>
    <row r="17" ht="15.0" customHeight="1">
      <c r="A17" s="2"/>
      <c r="B17" s="147">
        <v>12.0</v>
      </c>
      <c r="C17" s="141" t="str">
        <f>[1]ORÇAMENTO!E140</f>
        <v>#ERROR!</v>
      </c>
      <c r="D17" s="142" t="str">
        <f>'[1]ORÇAMENTO REF AGOSTO'!M168</f>
        <v>#REF!</v>
      </c>
      <c r="E17" s="143" t="str">
        <f t="shared" si="1"/>
        <v>#REF!</v>
      </c>
      <c r="F17" s="144"/>
      <c r="G17" s="143" t="str">
        <f t="shared" si="2"/>
        <v>#REF!</v>
      </c>
      <c r="H17" s="144"/>
      <c r="I17" s="143" t="str">
        <f t="shared" si="3"/>
        <v>#REF!</v>
      </c>
      <c r="J17" s="144"/>
      <c r="K17" s="143" t="str">
        <f t="shared" si="4"/>
        <v>#REF!</v>
      </c>
      <c r="L17" s="144"/>
      <c r="M17" s="143" t="str">
        <f t="shared" si="5"/>
        <v>#REF!</v>
      </c>
      <c r="N17" s="144"/>
      <c r="O17" s="143" t="str">
        <f t="shared" si="6"/>
        <v>#REF!</v>
      </c>
      <c r="P17" s="144"/>
      <c r="Q17" s="143" t="str">
        <f t="shared" si="7"/>
        <v>#REF!</v>
      </c>
      <c r="R17" s="144"/>
      <c r="S17" s="145" t="str">
        <f t="shared" si="8"/>
        <v>#REF!</v>
      </c>
      <c r="T17" s="148"/>
      <c r="U17" s="145" t="str">
        <f t="shared" si="9"/>
        <v>#REF!</v>
      </c>
      <c r="V17" s="148">
        <v>0.3</v>
      </c>
      <c r="W17" s="145" t="str">
        <f t="shared" si="10"/>
        <v>#REF!</v>
      </c>
      <c r="X17" s="148">
        <v>0.4</v>
      </c>
      <c r="Y17" s="145" t="str">
        <f t="shared" si="11"/>
        <v>#REF!</v>
      </c>
      <c r="Z17" s="148">
        <v>0.3</v>
      </c>
      <c r="AA17" s="145" t="str">
        <f t="shared" si="12"/>
        <v>#REF!</v>
      </c>
      <c r="AB17" s="148"/>
    </row>
    <row r="18" ht="15.0" customHeight="1">
      <c r="A18" s="2"/>
      <c r="B18" s="147">
        <v>13.0</v>
      </c>
      <c r="C18" s="141" t="str">
        <f>[1]ORÇAMENTO!E146</f>
        <v>#ERROR!</v>
      </c>
      <c r="D18" s="142" t="str">
        <f>'[1]ORÇAMENTO REF AGOSTO'!M185</f>
        <v>#REF!</v>
      </c>
      <c r="E18" s="143" t="str">
        <f t="shared" si="1"/>
        <v>#REF!</v>
      </c>
      <c r="F18" s="144"/>
      <c r="G18" s="143" t="str">
        <f t="shared" si="2"/>
        <v>#REF!</v>
      </c>
      <c r="H18" s="144"/>
      <c r="I18" s="143" t="str">
        <f t="shared" si="3"/>
        <v>#REF!</v>
      </c>
      <c r="J18" s="144"/>
      <c r="K18" s="143" t="str">
        <f t="shared" si="4"/>
        <v>#REF!</v>
      </c>
      <c r="L18" s="144"/>
      <c r="M18" s="143" t="str">
        <f t="shared" si="5"/>
        <v>#REF!</v>
      </c>
      <c r="N18" s="144"/>
      <c r="O18" s="143" t="str">
        <f t="shared" si="6"/>
        <v>#REF!</v>
      </c>
      <c r="P18" s="144"/>
      <c r="Q18" s="143" t="str">
        <f t="shared" si="7"/>
        <v>#REF!</v>
      </c>
      <c r="R18" s="144"/>
      <c r="S18" s="145" t="str">
        <f t="shared" si="8"/>
        <v>#REF!</v>
      </c>
      <c r="T18" s="148"/>
      <c r="U18" s="145" t="str">
        <f t="shared" si="9"/>
        <v>#REF!</v>
      </c>
      <c r="V18" s="148"/>
      <c r="W18" s="145" t="str">
        <f t="shared" si="10"/>
        <v>#REF!</v>
      </c>
      <c r="X18" s="148">
        <v>0.5</v>
      </c>
      <c r="Y18" s="145" t="str">
        <f t="shared" si="11"/>
        <v>#REF!</v>
      </c>
      <c r="Z18" s="148">
        <v>0.5</v>
      </c>
      <c r="AA18" s="145" t="str">
        <f t="shared" si="12"/>
        <v>#REF!</v>
      </c>
      <c r="AB18" s="148"/>
    </row>
    <row r="19" ht="15.0" customHeight="1">
      <c r="A19" s="2"/>
      <c r="B19" s="147">
        <v>14.0</v>
      </c>
      <c r="C19" s="141" t="str">
        <f>[1]ORÇAMENTO!E164</f>
        <v>#ERROR!</v>
      </c>
      <c r="D19" s="142" t="str">
        <f>'[1]ORÇAMENTO REF AGOSTO'!M190</f>
        <v>#REF!</v>
      </c>
      <c r="E19" s="143" t="str">
        <f t="shared" si="1"/>
        <v>#REF!</v>
      </c>
      <c r="F19" s="144"/>
      <c r="G19" s="143" t="str">
        <f t="shared" si="2"/>
        <v>#REF!</v>
      </c>
      <c r="H19" s="144"/>
      <c r="I19" s="143" t="str">
        <f t="shared" si="3"/>
        <v>#REF!</v>
      </c>
      <c r="J19" s="144"/>
      <c r="K19" s="143" t="str">
        <f t="shared" si="4"/>
        <v>#REF!</v>
      </c>
      <c r="L19" s="144"/>
      <c r="M19" s="143" t="str">
        <f t="shared" si="5"/>
        <v>#REF!</v>
      </c>
      <c r="N19" s="144"/>
      <c r="O19" s="143" t="str">
        <f t="shared" si="6"/>
        <v>#REF!</v>
      </c>
      <c r="P19" s="144"/>
      <c r="Q19" s="143" t="str">
        <f t="shared" si="7"/>
        <v>#REF!</v>
      </c>
      <c r="R19" s="144"/>
      <c r="S19" s="145" t="str">
        <f t="shared" si="8"/>
        <v>#REF!</v>
      </c>
      <c r="T19" s="148"/>
      <c r="U19" s="145" t="str">
        <f t="shared" si="9"/>
        <v>#REF!</v>
      </c>
      <c r="V19" s="148"/>
      <c r="W19" s="145" t="str">
        <f t="shared" si="10"/>
        <v>#REF!</v>
      </c>
      <c r="X19" s="148"/>
      <c r="Y19" s="145" t="str">
        <f t="shared" si="11"/>
        <v>#REF!</v>
      </c>
      <c r="Z19" s="148">
        <v>0.5</v>
      </c>
      <c r="AA19" s="145" t="str">
        <f t="shared" si="12"/>
        <v>#REF!</v>
      </c>
      <c r="AB19" s="148">
        <v>0.5</v>
      </c>
    </row>
    <row r="20" ht="15.0" customHeight="1">
      <c r="A20" s="2"/>
      <c r="B20" s="136" t="s">
        <v>363</v>
      </c>
      <c r="C20" s="28"/>
      <c r="D20" s="149" t="str">
        <f t="shared" ref="D20:E20" si="13">SUM(D6:D19)</f>
        <v>#REF!</v>
      </c>
      <c r="E20" s="150" t="str">
        <f t="shared" si="13"/>
        <v>#REF!</v>
      </c>
      <c r="F20" s="28"/>
      <c r="G20" s="150" t="str">
        <f>SUM(G6:G19)</f>
        <v>#REF!</v>
      </c>
      <c r="H20" s="28"/>
      <c r="I20" s="150" t="str">
        <f>SUM(I6:I19)</f>
        <v>#REF!</v>
      </c>
      <c r="J20" s="28"/>
      <c r="K20" s="150" t="str">
        <f>SUM(K6:K19)</f>
        <v>#REF!</v>
      </c>
      <c r="L20" s="28"/>
      <c r="M20" s="150" t="str">
        <f>SUM(M6:M19)</f>
        <v>#REF!</v>
      </c>
      <c r="N20" s="28"/>
      <c r="O20" s="150" t="str">
        <f>SUM(O6:O19)</f>
        <v>#REF!</v>
      </c>
      <c r="P20" s="28"/>
      <c r="Q20" s="150" t="str">
        <f>SUM(Q6:Q19)</f>
        <v>#REF!</v>
      </c>
      <c r="R20" s="28"/>
      <c r="S20" s="151" t="str">
        <f>SUM(S6:S19)</f>
        <v>#REF!</v>
      </c>
      <c r="T20" s="28"/>
      <c r="U20" s="151" t="str">
        <f>SUM(U6:U19)</f>
        <v>#REF!</v>
      </c>
      <c r="V20" s="28"/>
      <c r="W20" s="151" t="str">
        <f>SUM(W6:W19)</f>
        <v>#REF!</v>
      </c>
      <c r="X20" s="28"/>
      <c r="Y20" s="151" t="str">
        <f>SUM(Y6:Y19)</f>
        <v>#REF!</v>
      </c>
      <c r="Z20" s="28"/>
      <c r="AA20" s="151" t="str">
        <f>SUM(AA6:AA19)</f>
        <v>#REF!</v>
      </c>
      <c r="AB20" s="28"/>
    </row>
    <row r="21" ht="15.0" customHeight="1">
      <c r="A21" s="2"/>
      <c r="B21" s="152"/>
      <c r="C21" s="153" t="s">
        <v>364</v>
      </c>
      <c r="D21" s="153"/>
      <c r="E21" s="154" t="str">
        <f>E20</f>
        <v>#REF!</v>
      </c>
      <c r="F21" s="28"/>
      <c r="G21" s="155" t="str">
        <f>E21+G20</f>
        <v>#REF!</v>
      </c>
      <c r="H21" s="28"/>
      <c r="I21" s="155" t="str">
        <f>G21+I20</f>
        <v>#REF!</v>
      </c>
      <c r="J21" s="28"/>
      <c r="K21" s="155" t="str">
        <f>I21+K20</f>
        <v>#REF!</v>
      </c>
      <c r="L21" s="28"/>
      <c r="M21" s="155" t="str">
        <f>K21+M20</f>
        <v>#REF!</v>
      </c>
      <c r="N21" s="28"/>
      <c r="O21" s="155" t="str">
        <f>M21+O20</f>
        <v>#REF!</v>
      </c>
      <c r="P21" s="28"/>
      <c r="Q21" s="154" t="str">
        <f>O21+Q20</f>
        <v>#REF!</v>
      </c>
      <c r="R21" s="28"/>
      <c r="S21" s="156" t="str">
        <f>Q21+S20</f>
        <v>#REF!</v>
      </c>
      <c r="T21" s="28"/>
      <c r="U21" s="156" t="str">
        <f>S21+U20</f>
        <v>#REF!</v>
      </c>
      <c r="V21" s="28"/>
      <c r="W21" s="156" t="str">
        <f>U21+W20</f>
        <v>#REF!</v>
      </c>
      <c r="X21" s="28"/>
      <c r="Y21" s="156" t="str">
        <f>W21+Y20</f>
        <v>#REF!</v>
      </c>
      <c r="Z21" s="28"/>
      <c r="AA21" s="156" t="str">
        <f>Y21+AA20</f>
        <v>#REF!</v>
      </c>
      <c r="AB21" s="28"/>
    </row>
    <row r="22" ht="15.0" customHeight="1">
      <c r="A22" s="2"/>
      <c r="B22" s="134"/>
      <c r="C22" s="157" t="s">
        <v>365</v>
      </c>
      <c r="D22" s="157"/>
      <c r="E22" s="158" t="str">
        <f>E20/D20</f>
        <v>#REF!</v>
      </c>
      <c r="F22" s="28"/>
      <c r="G22" s="158" t="str">
        <f>G20/D20</f>
        <v>#REF!</v>
      </c>
      <c r="H22" s="28"/>
      <c r="I22" s="158" t="str">
        <f>I20/D20</f>
        <v>#REF!</v>
      </c>
      <c r="J22" s="28"/>
      <c r="K22" s="158" t="str">
        <f>K20/D20</f>
        <v>#REF!</v>
      </c>
      <c r="L22" s="28"/>
      <c r="M22" s="158" t="str">
        <f>M20/D20</f>
        <v>#REF!</v>
      </c>
      <c r="N22" s="28"/>
      <c r="O22" s="158" t="str">
        <f>O20/D20</f>
        <v>#REF!</v>
      </c>
      <c r="P22" s="28"/>
      <c r="Q22" s="158" t="str">
        <f>Q20/D20</f>
        <v>#REF!</v>
      </c>
      <c r="R22" s="28"/>
      <c r="S22" s="159" t="str">
        <f>S20/D20</f>
        <v>#REF!</v>
      </c>
      <c r="T22" s="28"/>
      <c r="U22" s="159" t="str">
        <f>U20/D20</f>
        <v>#REF!</v>
      </c>
      <c r="V22" s="28"/>
      <c r="W22" s="159" t="str">
        <f>W20/D20</f>
        <v>#REF!</v>
      </c>
      <c r="X22" s="28"/>
      <c r="Y22" s="159" t="str">
        <f>Y20/D20</f>
        <v>#REF!</v>
      </c>
      <c r="Z22" s="28"/>
      <c r="AA22" s="159" t="str">
        <f>AA20/D20</f>
        <v>#REF!</v>
      </c>
      <c r="AB22" s="28"/>
    </row>
    <row r="23" ht="15.0" customHeight="1">
      <c r="A23" s="2"/>
      <c r="B23" s="152"/>
      <c r="C23" s="153" t="s">
        <v>366</v>
      </c>
      <c r="D23" s="153"/>
      <c r="E23" s="160" t="str">
        <f>E22</f>
        <v>#REF!</v>
      </c>
      <c r="F23" s="28"/>
      <c r="G23" s="160" t="str">
        <f>E23+G22</f>
        <v>#REF!</v>
      </c>
      <c r="H23" s="28"/>
      <c r="I23" s="160" t="str">
        <f>G23+I22</f>
        <v>#REF!</v>
      </c>
      <c r="J23" s="28"/>
      <c r="K23" s="160" t="str">
        <f>I23+K22</f>
        <v>#REF!</v>
      </c>
      <c r="L23" s="28"/>
      <c r="M23" s="160" t="str">
        <f>K23+M22</f>
        <v>#REF!</v>
      </c>
      <c r="N23" s="28"/>
      <c r="O23" s="160" t="str">
        <f>M23+O22</f>
        <v>#REF!</v>
      </c>
      <c r="P23" s="28"/>
      <c r="Q23" s="160" t="str">
        <f>O23+Q22</f>
        <v>#REF!</v>
      </c>
      <c r="R23" s="28"/>
      <c r="S23" s="161" t="str">
        <f>Q23+S22</f>
        <v>#REF!</v>
      </c>
      <c r="T23" s="28"/>
      <c r="U23" s="161" t="str">
        <f>S23+U22</f>
        <v>#REF!</v>
      </c>
      <c r="V23" s="28"/>
      <c r="W23" s="161" t="str">
        <f>U23+W22</f>
        <v>#REF!</v>
      </c>
      <c r="X23" s="28"/>
      <c r="Y23" s="161" t="str">
        <f>W23+Y22</f>
        <v>#REF!</v>
      </c>
      <c r="Z23" s="28"/>
      <c r="AA23" s="161" t="str">
        <f>Y23+AA22</f>
        <v>#REF!</v>
      </c>
      <c r="AB23" s="28"/>
    </row>
    <row r="24" ht="12.75" customHeight="1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ht="12.75" customHeight="1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ht="12.75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ht="12.75" customHeight="1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ht="12.75" customHeight="1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ht="12.75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ht="12.7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ht="12.75" customHeight="1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ht="12.75" customHeigh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ht="12.75" customHeight="1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ht="12.75" customHeight="1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</row>
    <row r="35" ht="12.75" customHeigh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</row>
    <row r="36" ht="12.75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</row>
    <row r="37" ht="12.75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</row>
    <row r="38" ht="12.7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</row>
    <row r="39" ht="12.7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</row>
    <row r="40" ht="12.75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</row>
    <row r="41" ht="12.75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</row>
    <row r="42" ht="12.75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</row>
    <row r="43" ht="12.7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</row>
    <row r="44" ht="12.75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ht="12.75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</row>
    <row r="46" ht="12.75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</row>
    <row r="47" ht="12.75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</row>
    <row r="48" ht="12.75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</row>
    <row r="49" ht="12.75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</row>
    <row r="50" ht="12.75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</row>
    <row r="51" ht="12.7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</row>
    <row r="52" ht="12.7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</row>
    <row r="53" ht="12.7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</row>
    <row r="54" ht="12.75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</row>
    <row r="55" ht="12.75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</row>
    <row r="56" ht="12.75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</row>
    <row r="57" ht="12.75" customHeight="1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</row>
    <row r="58" ht="12.75" customHeight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</row>
    <row r="59" ht="12.75" customHeight="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</row>
    <row r="60" ht="12.75" customHeight="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</row>
    <row r="61" ht="12.75" customHeight="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</row>
    <row r="62" ht="12.75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</row>
    <row r="63" ht="12.75" customHeight="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</row>
    <row r="64" ht="12.75" customHeight="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</row>
    <row r="65" ht="12.75" customHeight="1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</row>
    <row r="66" ht="12.75" customHeight="1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</row>
    <row r="67" ht="12.75" customHeight="1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</row>
    <row r="68" ht="12.75" customHeight="1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</row>
    <row r="69" ht="12.75" customHeight="1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</row>
    <row r="70" ht="12.75" customHeight="1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</row>
    <row r="71" ht="12.75" customHeigh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</row>
    <row r="72" ht="12.75" customHeight="1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</row>
    <row r="73" ht="12.75" customHeight="1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</row>
    <row r="74" ht="12.75" customHeight="1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</row>
    <row r="75" ht="12.75" customHeight="1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</row>
    <row r="76" ht="12.75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</row>
    <row r="77" ht="12.75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</row>
    <row r="78" ht="12.75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</row>
    <row r="79" ht="12.75" customHeight="1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</row>
    <row r="80" ht="12.75" customHeight="1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</row>
    <row r="81" ht="12.75" customHeight="1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</row>
    <row r="82" ht="12.75" customHeight="1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</row>
    <row r="83" ht="12.75" customHeight="1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</row>
    <row r="84" ht="12.75" customHeight="1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</row>
    <row r="85" ht="12.75" customHeight="1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</row>
    <row r="86" ht="12.75" customHeight="1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</row>
    <row r="87" ht="12.75" customHeight="1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</row>
    <row r="88" ht="12.75" customHeight="1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</row>
    <row r="89" ht="12.75" customHeight="1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</row>
    <row r="90" ht="12.75" customHeight="1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</row>
    <row r="91" ht="12.75" customHeight="1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</row>
    <row r="92" ht="12.75" customHeight="1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</row>
    <row r="93" ht="12.75" customHeight="1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</row>
    <row r="94" ht="12.75" customHeight="1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</row>
    <row r="95" ht="12.75" customHeight="1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</row>
    <row r="96" ht="12.75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</row>
    <row r="97" ht="12.75" customHeight="1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</row>
    <row r="98" ht="12.75" customHeight="1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</row>
    <row r="99" ht="12.75" customHeight="1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</row>
    <row r="100" ht="12.75" customHeight="1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</row>
    <row r="101" ht="12.75" customHeight="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</row>
    <row r="102" ht="12.75" customHeight="1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</row>
    <row r="103" ht="12.75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</row>
    <row r="104" ht="12.75" customHeight="1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</row>
    <row r="105" ht="12.75" customHeight="1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</row>
    <row r="106" ht="12.75" customHeight="1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</row>
    <row r="107" ht="12.75" customHeight="1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</row>
    <row r="108" ht="12.75" customHeight="1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</row>
    <row r="109" ht="12.75" customHeight="1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</row>
    <row r="110" ht="12.75" customHeight="1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</row>
    <row r="111" ht="12.75" customHeight="1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</row>
    <row r="112" ht="12.75" customHeight="1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</row>
    <row r="113" ht="12.75" customHeight="1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</row>
    <row r="114" ht="12.75" customHeight="1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</row>
    <row r="115" ht="12.75" customHeight="1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</row>
    <row r="116" ht="12.75" customHeight="1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</row>
    <row r="117" ht="12.75" customHeight="1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</row>
    <row r="118" ht="12.75" customHeight="1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</row>
    <row r="119" ht="12.75" customHeight="1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</row>
    <row r="120" ht="12.75" customHeight="1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</row>
    <row r="121" ht="12.75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</row>
    <row r="122" ht="12.75" customHeight="1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</row>
    <row r="123" ht="12.75" customHeight="1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</row>
    <row r="124" ht="12.75" customHeight="1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</row>
    <row r="125" ht="12.75" customHeight="1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</row>
    <row r="126" ht="12.75" customHeight="1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</row>
    <row r="127" ht="12.75" customHeight="1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</row>
    <row r="128" ht="12.75" customHeight="1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</row>
    <row r="129" ht="12.75" customHeight="1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</row>
    <row r="130" ht="12.75" customHeight="1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</row>
    <row r="131" ht="12.75" customHeight="1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</row>
    <row r="132" ht="12.75" customHeight="1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</row>
    <row r="133" ht="12.75" customHeight="1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</row>
    <row r="134" ht="12.75" customHeight="1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</row>
    <row r="135" ht="12.75" customHeight="1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</row>
    <row r="136" ht="12.75" customHeight="1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</row>
    <row r="137" ht="12.75" customHeight="1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</row>
    <row r="138" ht="12.75" customHeight="1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</row>
    <row r="139" ht="12.75" customHeight="1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</row>
    <row r="140" ht="12.75" customHeight="1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</row>
    <row r="141" ht="12.75" customHeight="1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</row>
    <row r="142" ht="12.75" customHeight="1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</row>
    <row r="143" ht="12.75" customHeight="1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</row>
    <row r="144" ht="12.75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</row>
    <row r="145" ht="12.75" customHeight="1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</row>
    <row r="146" ht="12.75" customHeight="1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</row>
    <row r="147" ht="12.75" customHeight="1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</row>
    <row r="148" ht="12.75" customHeight="1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</row>
    <row r="149" ht="12.75" customHeight="1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</row>
    <row r="150" ht="12.75" customHeight="1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</row>
    <row r="151" ht="12.75" customHeight="1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</row>
    <row r="152" ht="12.75" customHeight="1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</row>
    <row r="153" ht="12.75" customHeight="1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</row>
    <row r="154" ht="12.75" customHeight="1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</row>
    <row r="155" ht="12.75" customHeight="1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</row>
    <row r="156" ht="12.75" customHeight="1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</row>
    <row r="157" ht="12.75" customHeight="1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</row>
    <row r="158" ht="12.75" customHeight="1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</row>
    <row r="159" ht="12.75" customHeight="1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</row>
    <row r="160" ht="12.75" customHeight="1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</row>
    <row r="161" ht="12.75" customHeight="1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</row>
    <row r="162" ht="12.75" customHeight="1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</row>
    <row r="163" ht="12.75" customHeight="1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</row>
    <row r="164" ht="12.75" customHeight="1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</row>
    <row r="165" ht="12.75" customHeight="1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</row>
    <row r="166" ht="12.75" customHeight="1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</row>
    <row r="167" ht="12.75" customHeight="1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</row>
    <row r="168" ht="12.75" customHeight="1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</row>
    <row r="169" ht="12.75" customHeight="1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</row>
    <row r="170" ht="12.75" customHeight="1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</row>
    <row r="171" ht="12.75" customHeight="1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</row>
    <row r="172" ht="12.75" customHeight="1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</row>
    <row r="173" ht="12.75" customHeight="1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</row>
    <row r="174" ht="12.75" customHeight="1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</row>
    <row r="175" ht="12.75" customHeight="1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</row>
    <row r="176" ht="12.75" customHeight="1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</row>
    <row r="177" ht="12.75" customHeight="1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</row>
    <row r="178" ht="12.75" customHeight="1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</row>
    <row r="179" ht="12.75" customHeight="1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</row>
    <row r="180" ht="12.75" customHeight="1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</row>
    <row r="181" ht="12.75" customHeight="1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</row>
    <row r="182" ht="12.75" customHeight="1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</row>
    <row r="183" ht="12.75" customHeight="1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</row>
    <row r="184" ht="12.75" customHeight="1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</row>
    <row r="185" ht="12.75" customHeight="1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</row>
    <row r="186" ht="12.75" customHeight="1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</row>
    <row r="187" ht="12.75" customHeight="1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</row>
    <row r="188" ht="12.75" customHeight="1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</row>
    <row r="189" ht="12.75" customHeight="1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</row>
    <row r="190" ht="12.75" customHeight="1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</row>
    <row r="191" ht="12.75" customHeight="1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</row>
    <row r="192" ht="12.75" customHeight="1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</row>
    <row r="193" ht="12.75" customHeight="1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</row>
    <row r="194" ht="12.75" customHeight="1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</row>
    <row r="195" ht="12.75" customHeight="1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</row>
    <row r="196" ht="12.75" customHeight="1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</row>
    <row r="197" ht="12.75" customHeight="1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</row>
    <row r="198" ht="12.75" customHeight="1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</row>
    <row r="199" ht="12.75" customHeight="1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</row>
    <row r="200" ht="12.75" customHeight="1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</row>
    <row r="201" ht="12.75" customHeight="1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</row>
    <row r="202" ht="12.75" customHeight="1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</row>
    <row r="203" ht="12.75" customHeight="1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</row>
    <row r="204" ht="12.75" customHeight="1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</row>
    <row r="205" ht="12.75" customHeight="1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</row>
    <row r="206" ht="12.75" customHeight="1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</row>
    <row r="207" ht="12.75" customHeight="1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</row>
    <row r="208" ht="12.75" customHeight="1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</row>
    <row r="209" ht="12.75" customHeight="1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</row>
    <row r="210" ht="12.75" customHeight="1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</row>
    <row r="211" ht="12.75" customHeight="1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</row>
    <row r="212" ht="12.75" customHeight="1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</row>
    <row r="213" ht="12.75" customHeight="1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</row>
    <row r="214" ht="12.75" customHeight="1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</row>
    <row r="215" ht="12.75" customHeight="1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</row>
    <row r="216" ht="12.75" customHeight="1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</row>
    <row r="217" ht="12.75" customHeight="1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</row>
    <row r="218" ht="12.75" customHeight="1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</row>
    <row r="219" ht="12.75" customHeight="1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</row>
    <row r="220" ht="12.75" customHeight="1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</row>
    <row r="221" ht="12.75" customHeight="1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</row>
    <row r="222" ht="12.75" customHeight="1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</row>
    <row r="223" ht="12.75" customHeight="1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</row>
    <row r="224" ht="12.75" customHeight="1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</row>
    <row r="225" ht="12.75" customHeight="1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</row>
    <row r="226" ht="12.75" customHeight="1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</row>
    <row r="227" ht="12.75" customHeight="1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</row>
    <row r="228" ht="12.75" customHeight="1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</row>
    <row r="229" ht="12.75" customHeight="1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</row>
    <row r="230" ht="12.75" customHeight="1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</row>
    <row r="231" ht="12.75" customHeight="1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</row>
    <row r="232" ht="12.75" customHeight="1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</row>
    <row r="233" ht="12.75" customHeight="1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</row>
    <row r="234" ht="12.75" customHeight="1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</row>
    <row r="235" ht="12.75" customHeight="1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</row>
    <row r="236" ht="12.75" customHeight="1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</row>
    <row r="237" ht="12.75" customHeight="1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</row>
    <row r="238" ht="12.75" customHeight="1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</row>
    <row r="239" ht="12.75" customHeight="1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</row>
    <row r="240" ht="12.75" customHeight="1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</row>
    <row r="241" ht="12.75" customHeight="1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</row>
    <row r="242" ht="12.75" customHeight="1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</row>
    <row r="243" ht="12.75" customHeight="1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</row>
    <row r="244" ht="12.75" customHeight="1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</row>
    <row r="245" ht="12.75" customHeight="1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</row>
    <row r="246" ht="12.75" customHeight="1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</row>
    <row r="247" ht="12.75" customHeight="1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</row>
    <row r="248" ht="12.75" customHeight="1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</row>
    <row r="249" ht="12.75" customHeight="1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</row>
    <row r="250" ht="12.75" customHeight="1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</row>
    <row r="251" ht="12.75" customHeight="1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</row>
    <row r="252" ht="12.75" customHeight="1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</row>
    <row r="253" ht="12.75" customHeight="1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</row>
    <row r="254" ht="12.75" customHeight="1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</row>
    <row r="255" ht="12.75" customHeight="1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</row>
    <row r="256" ht="12.75" customHeight="1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</row>
    <row r="257" ht="12.75" customHeight="1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</row>
    <row r="258" ht="12.75" customHeight="1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</row>
    <row r="259" ht="12.75" customHeight="1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</row>
    <row r="260" ht="12.75" customHeight="1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</row>
    <row r="261" ht="12.75" customHeight="1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</row>
    <row r="262" ht="12.75" customHeight="1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</row>
    <row r="263" ht="12.75" customHeight="1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</row>
    <row r="264" ht="12.75" customHeight="1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</row>
    <row r="265" ht="12.75" customHeight="1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</row>
    <row r="266" ht="12.75" customHeight="1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</row>
    <row r="267" ht="12.75" customHeight="1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</row>
    <row r="268" ht="12.75" customHeight="1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</row>
    <row r="269" ht="12.75" customHeight="1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</row>
    <row r="270" ht="12.75" customHeight="1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</row>
    <row r="271" ht="12.75" customHeight="1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</row>
    <row r="272" ht="12.75" customHeight="1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</row>
    <row r="273" ht="12.75" customHeight="1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</row>
    <row r="274" ht="12.75" customHeight="1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</row>
    <row r="275" ht="12.75" customHeight="1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</row>
    <row r="276" ht="12.75" customHeight="1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</row>
    <row r="277" ht="12.75" customHeight="1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</row>
    <row r="278" ht="12.75" customHeight="1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</row>
    <row r="279" ht="12.75" customHeight="1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</row>
    <row r="280" ht="12.75" customHeight="1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</row>
    <row r="281" ht="12.75" customHeight="1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</row>
    <row r="282" ht="12.75" customHeight="1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</row>
    <row r="283" ht="12.75" customHeight="1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</row>
    <row r="284" ht="12.75" customHeight="1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</row>
    <row r="285" ht="12.75" customHeight="1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</row>
    <row r="286" ht="12.75" customHeight="1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</row>
    <row r="287" ht="12.75" customHeight="1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</row>
    <row r="288" ht="12.75" customHeight="1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</row>
    <row r="289" ht="12.75" customHeight="1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</row>
    <row r="290" ht="12.75" customHeight="1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</row>
    <row r="291" ht="12.75" customHeight="1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</row>
    <row r="292" ht="12.75" customHeight="1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</row>
    <row r="293" ht="12.75" customHeight="1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</row>
    <row r="294" ht="12.75" customHeight="1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</row>
    <row r="295" ht="12.75" customHeight="1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</row>
    <row r="296" ht="12.75" customHeight="1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</row>
    <row r="297" ht="12.75" customHeight="1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</row>
    <row r="298" ht="12.75" customHeight="1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</row>
    <row r="299" ht="12.75" customHeight="1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</row>
    <row r="300" ht="12.75" customHeight="1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</row>
    <row r="301" ht="12.75" customHeight="1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</row>
    <row r="302" ht="12.75" customHeight="1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</row>
    <row r="303" ht="12.75" customHeight="1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</row>
    <row r="304" ht="12.75" customHeight="1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</row>
    <row r="305" ht="12.75" customHeight="1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</row>
    <row r="306" ht="12.75" customHeight="1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</row>
    <row r="307" ht="12.75" customHeight="1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</row>
    <row r="308" ht="12.75" customHeight="1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</row>
    <row r="309" ht="12.75" customHeight="1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</row>
    <row r="310" ht="12.75" customHeight="1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</row>
    <row r="311" ht="12.75" customHeight="1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</row>
    <row r="312" ht="12.75" customHeight="1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</row>
    <row r="313" ht="12.75" customHeight="1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</row>
    <row r="314" ht="12.75" customHeight="1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</row>
    <row r="315" ht="12.75" customHeight="1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</row>
    <row r="316" ht="12.75" customHeight="1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</row>
    <row r="317" ht="12.75" customHeight="1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</row>
    <row r="318" ht="12.75" customHeight="1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</row>
    <row r="319" ht="12.75" customHeight="1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</row>
    <row r="320" ht="12.75" customHeight="1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</row>
    <row r="321" ht="12.75" customHeight="1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</row>
    <row r="322" ht="12.75" customHeight="1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</row>
    <row r="323" ht="12.75" customHeight="1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</row>
    <row r="324" ht="12.75" customHeight="1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</row>
    <row r="325" ht="12.75" customHeight="1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</row>
    <row r="326" ht="12.75" customHeight="1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</row>
    <row r="327" ht="12.75" customHeight="1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</row>
    <row r="328" ht="12.75" customHeight="1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</row>
    <row r="329" ht="12.75" customHeight="1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</row>
    <row r="330" ht="12.75" customHeight="1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</row>
    <row r="331" ht="12.75" customHeight="1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</row>
    <row r="332" ht="12.75" customHeight="1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</row>
    <row r="333" ht="12.75" customHeight="1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</row>
    <row r="334" ht="12.75" customHeight="1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</row>
    <row r="335" ht="12.75" customHeight="1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</row>
    <row r="336" ht="12.75" customHeight="1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</row>
    <row r="337" ht="12.75" customHeight="1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</row>
    <row r="338" ht="12.75" customHeight="1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</row>
    <row r="339" ht="12.75" customHeight="1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</row>
    <row r="340" ht="12.75" customHeight="1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</row>
    <row r="341" ht="12.75" customHeight="1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</row>
    <row r="342" ht="12.75" customHeight="1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</row>
    <row r="343" ht="12.75" customHeight="1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</row>
    <row r="344" ht="12.75" customHeight="1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</row>
    <row r="345" ht="12.75" customHeight="1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</row>
    <row r="346" ht="12.75" customHeight="1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</row>
    <row r="347" ht="12.75" customHeight="1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</row>
    <row r="348" ht="12.75" customHeight="1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</row>
    <row r="349" ht="12.75" customHeight="1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</row>
    <row r="350" ht="12.75" customHeight="1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</row>
    <row r="351" ht="12.75" customHeight="1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</row>
    <row r="352" ht="12.75" customHeight="1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</row>
    <row r="353" ht="12.75" customHeight="1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</row>
    <row r="354" ht="12.75" customHeight="1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</row>
    <row r="355" ht="12.75" customHeight="1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</row>
    <row r="356" ht="12.75" customHeight="1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</row>
    <row r="357" ht="12.75" customHeight="1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</row>
    <row r="358" ht="12.75" customHeight="1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</row>
    <row r="359" ht="12.75" customHeight="1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</row>
    <row r="360" ht="12.75" customHeight="1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</row>
    <row r="361" ht="12.75" customHeight="1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</row>
    <row r="362" ht="12.75" customHeight="1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</row>
    <row r="363" ht="12.75" customHeight="1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</row>
    <row r="364" ht="12.75" customHeight="1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</row>
    <row r="365" ht="12.75" customHeight="1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</row>
    <row r="366" ht="12.75" customHeight="1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</row>
    <row r="367" ht="12.75" customHeight="1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</row>
    <row r="368" ht="12.75" customHeight="1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</row>
    <row r="369" ht="12.75" customHeight="1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</row>
    <row r="370" ht="12.75" customHeight="1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</row>
    <row r="371" ht="12.75" customHeight="1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</row>
    <row r="372" ht="12.75" customHeight="1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</row>
    <row r="373" ht="12.75" customHeight="1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</row>
    <row r="374" ht="12.75" customHeight="1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</row>
    <row r="375" ht="12.75" customHeight="1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</row>
    <row r="376" ht="12.75" customHeight="1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</row>
    <row r="377" ht="12.75" customHeight="1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</row>
    <row r="378" ht="12.75" customHeight="1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</row>
    <row r="379" ht="12.75" customHeight="1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</row>
    <row r="380" ht="12.75" customHeight="1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</row>
    <row r="381" ht="12.75" customHeight="1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</row>
    <row r="382" ht="12.75" customHeight="1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</row>
    <row r="383" ht="12.75" customHeight="1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</row>
    <row r="384" ht="12.75" customHeight="1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</row>
    <row r="385" ht="12.75" customHeight="1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</row>
    <row r="386" ht="12.75" customHeight="1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</row>
    <row r="387" ht="12.75" customHeight="1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</row>
    <row r="388" ht="12.75" customHeight="1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</row>
    <row r="389" ht="12.75" customHeight="1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</row>
    <row r="390" ht="12.75" customHeight="1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</row>
    <row r="391" ht="12.75" customHeight="1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</row>
    <row r="392" ht="12.75" customHeight="1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</row>
    <row r="393" ht="12.75" customHeight="1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</row>
    <row r="394" ht="12.75" customHeight="1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</row>
    <row r="395" ht="12.75" customHeight="1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</row>
    <row r="396" ht="12.75" customHeight="1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</row>
    <row r="397" ht="12.75" customHeight="1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</row>
    <row r="398" ht="12.75" customHeight="1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</row>
    <row r="399" ht="12.75" customHeight="1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</row>
    <row r="400" ht="12.75" customHeight="1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</row>
    <row r="401" ht="12.75" customHeight="1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</row>
    <row r="402" ht="12.75" customHeight="1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</row>
    <row r="403" ht="12.75" customHeight="1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</row>
    <row r="404" ht="12.75" customHeight="1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</row>
    <row r="405" ht="12.75" customHeight="1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</row>
    <row r="406" ht="12.75" customHeight="1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</row>
    <row r="407" ht="12.75" customHeight="1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</row>
    <row r="408" ht="12.75" customHeight="1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</row>
    <row r="409" ht="12.75" customHeight="1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</row>
    <row r="410" ht="12.75" customHeight="1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</row>
    <row r="411" ht="12.75" customHeight="1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</row>
    <row r="412" ht="12.75" customHeight="1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</row>
    <row r="413" ht="12.75" customHeight="1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</row>
    <row r="414" ht="12.75" customHeight="1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</row>
    <row r="415" ht="12.75" customHeight="1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</row>
    <row r="416" ht="12.75" customHeight="1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</row>
    <row r="417" ht="12.75" customHeight="1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</row>
    <row r="418" ht="12.75" customHeight="1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</row>
    <row r="419" ht="12.75" customHeight="1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</row>
    <row r="420" ht="12.75" customHeight="1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</row>
    <row r="421" ht="12.75" customHeight="1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</row>
    <row r="422" ht="12.75" customHeight="1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</row>
    <row r="423" ht="12.75" customHeight="1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</row>
    <row r="424" ht="12.75" customHeight="1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</row>
    <row r="425" ht="12.75" customHeight="1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</row>
    <row r="426" ht="12.75" customHeight="1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</row>
    <row r="427" ht="12.75" customHeight="1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</row>
    <row r="428" ht="12.75" customHeight="1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</row>
    <row r="429" ht="12.75" customHeight="1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</row>
    <row r="430" ht="12.75" customHeight="1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</row>
    <row r="431" ht="12.75" customHeight="1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</row>
    <row r="432" ht="12.75" customHeight="1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</row>
    <row r="433" ht="12.75" customHeight="1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</row>
    <row r="434" ht="12.75" customHeight="1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</row>
    <row r="435" ht="12.75" customHeight="1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</row>
    <row r="436" ht="12.75" customHeight="1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</row>
    <row r="437" ht="12.75" customHeight="1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</row>
    <row r="438" ht="12.75" customHeight="1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</row>
    <row r="439" ht="12.75" customHeight="1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</row>
    <row r="440" ht="12.75" customHeight="1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</row>
    <row r="441" ht="12.75" customHeight="1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</row>
    <row r="442" ht="12.75" customHeight="1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</row>
    <row r="443" ht="12.75" customHeight="1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</row>
    <row r="444" ht="12.75" customHeight="1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</row>
    <row r="445" ht="12.75" customHeight="1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</row>
    <row r="446" ht="12.75" customHeight="1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</row>
    <row r="447" ht="12.75" customHeight="1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</row>
    <row r="448" ht="12.75" customHeight="1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</row>
    <row r="449" ht="12.75" customHeight="1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</row>
    <row r="450" ht="12.75" customHeight="1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</row>
    <row r="451" ht="12.75" customHeight="1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</row>
    <row r="452" ht="12.75" customHeight="1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</row>
    <row r="453" ht="12.75" customHeight="1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</row>
    <row r="454" ht="12.75" customHeight="1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</row>
    <row r="455" ht="12.75" customHeight="1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</row>
    <row r="456" ht="12.75" customHeight="1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</row>
    <row r="457" ht="12.75" customHeight="1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</row>
    <row r="458" ht="12.75" customHeight="1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</row>
    <row r="459" ht="12.75" customHeight="1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</row>
    <row r="460" ht="12.75" customHeight="1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</row>
    <row r="461" ht="12.75" customHeight="1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</row>
    <row r="462" ht="12.75" customHeight="1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</row>
    <row r="463" ht="12.75" customHeight="1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</row>
    <row r="464" ht="12.75" customHeight="1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</row>
    <row r="465" ht="12.75" customHeight="1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</row>
    <row r="466" ht="12.75" customHeight="1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</row>
    <row r="467" ht="12.75" customHeight="1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</row>
    <row r="468" ht="12.75" customHeight="1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</row>
    <row r="469" ht="12.75" customHeight="1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</row>
    <row r="470" ht="12.75" customHeight="1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</row>
    <row r="471" ht="12.75" customHeight="1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</row>
    <row r="472" ht="12.75" customHeight="1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</row>
    <row r="473" ht="12.75" customHeight="1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</row>
    <row r="474" ht="12.75" customHeight="1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</row>
    <row r="475" ht="12.75" customHeight="1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</row>
    <row r="476" ht="12.75" customHeight="1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</row>
    <row r="477" ht="12.75" customHeight="1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</row>
    <row r="478" ht="12.75" customHeight="1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</row>
    <row r="479" ht="12.75" customHeight="1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</row>
    <row r="480" ht="12.75" customHeight="1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</row>
    <row r="481" ht="12.75" customHeight="1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</row>
    <row r="482" ht="12.75" customHeight="1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</row>
    <row r="483" ht="12.75" customHeight="1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</row>
    <row r="484" ht="12.75" customHeight="1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</row>
    <row r="485" ht="12.75" customHeight="1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</row>
    <row r="486" ht="12.75" customHeight="1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</row>
    <row r="487" ht="12.75" customHeight="1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</row>
    <row r="488" ht="12.75" customHeight="1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</row>
    <row r="489" ht="12.75" customHeight="1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</row>
    <row r="490" ht="12.75" customHeight="1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</row>
    <row r="491" ht="12.75" customHeight="1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</row>
    <row r="492" ht="12.75" customHeight="1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</row>
    <row r="493" ht="12.75" customHeight="1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</row>
    <row r="494" ht="12.75" customHeight="1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</row>
    <row r="495" ht="12.75" customHeight="1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</row>
    <row r="496" ht="12.75" customHeight="1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</row>
    <row r="497" ht="12.75" customHeight="1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</row>
    <row r="498" ht="12.75" customHeight="1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</row>
    <row r="499" ht="12.75" customHeight="1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</row>
    <row r="500" ht="12.75" customHeight="1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</row>
    <row r="501" ht="12.75" customHeight="1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</row>
    <row r="502" ht="12.75" customHeight="1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</row>
    <row r="503" ht="12.75" customHeight="1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</row>
    <row r="504" ht="12.75" customHeight="1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</row>
    <row r="505" ht="12.75" customHeight="1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</row>
    <row r="506" ht="12.75" customHeight="1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</row>
    <row r="507" ht="12.75" customHeight="1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</row>
    <row r="508" ht="12.75" customHeight="1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</row>
    <row r="509" ht="12.75" customHeight="1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</row>
    <row r="510" ht="12.75" customHeight="1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</row>
    <row r="511" ht="12.75" customHeight="1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</row>
    <row r="512" ht="12.75" customHeight="1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</row>
    <row r="513" ht="12.75" customHeight="1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</row>
    <row r="514" ht="12.75" customHeight="1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</row>
    <row r="515" ht="12.75" customHeight="1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</row>
    <row r="516" ht="12.75" customHeight="1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</row>
    <row r="517" ht="12.75" customHeight="1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</row>
    <row r="518" ht="12.75" customHeight="1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</row>
    <row r="519" ht="12.75" customHeight="1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</row>
    <row r="520" ht="12.75" customHeight="1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</row>
    <row r="521" ht="12.75" customHeight="1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</row>
    <row r="522" ht="12.75" customHeight="1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</row>
    <row r="523" ht="12.75" customHeight="1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</row>
    <row r="524" ht="12.75" customHeight="1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</row>
    <row r="525" ht="12.75" customHeight="1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</row>
    <row r="526" ht="12.75" customHeight="1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</row>
    <row r="527" ht="12.75" customHeight="1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</row>
    <row r="528" ht="12.75" customHeight="1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</row>
    <row r="529" ht="12.75" customHeight="1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</row>
    <row r="530" ht="12.75" customHeight="1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</row>
    <row r="531" ht="12.75" customHeight="1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</row>
    <row r="532" ht="12.75" customHeight="1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</row>
    <row r="533" ht="12.75" customHeight="1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</row>
    <row r="534" ht="12.75" customHeight="1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</row>
    <row r="535" ht="12.75" customHeight="1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</row>
    <row r="536" ht="12.75" customHeight="1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</row>
    <row r="537" ht="12.75" customHeight="1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</row>
    <row r="538" ht="12.75" customHeight="1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</row>
    <row r="539" ht="12.75" customHeight="1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</row>
    <row r="540" ht="12.75" customHeight="1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</row>
    <row r="541" ht="12.75" customHeight="1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</row>
    <row r="542" ht="12.75" customHeight="1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</row>
    <row r="543" ht="12.75" customHeight="1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</row>
    <row r="544" ht="12.75" customHeight="1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</row>
    <row r="545" ht="12.75" customHeight="1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</row>
    <row r="546" ht="12.75" customHeight="1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</row>
    <row r="547" ht="12.75" customHeight="1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</row>
    <row r="548" ht="12.75" customHeight="1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</row>
    <row r="549" ht="12.75" customHeight="1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</row>
    <row r="550" ht="12.75" customHeight="1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</row>
    <row r="551" ht="12.75" customHeight="1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</row>
    <row r="552" ht="12.75" customHeight="1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</row>
    <row r="553" ht="12.75" customHeight="1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</row>
    <row r="554" ht="12.75" customHeight="1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</row>
    <row r="555" ht="12.75" customHeight="1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</row>
    <row r="556" ht="12.75" customHeight="1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</row>
    <row r="557" ht="12.75" customHeight="1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</row>
    <row r="558" ht="12.75" customHeight="1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</row>
    <row r="559" ht="12.75" customHeight="1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</row>
    <row r="560" ht="12.75" customHeight="1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</row>
    <row r="561" ht="12.75" customHeight="1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</row>
    <row r="562" ht="12.75" customHeight="1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</row>
    <row r="563" ht="12.75" customHeight="1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</row>
    <row r="564" ht="12.75" customHeight="1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</row>
    <row r="565" ht="12.75" customHeight="1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</row>
    <row r="566" ht="12.75" customHeight="1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</row>
    <row r="567" ht="12.75" customHeight="1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</row>
    <row r="568" ht="12.75" customHeight="1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</row>
    <row r="569" ht="12.75" customHeight="1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</row>
    <row r="570" ht="12.75" customHeight="1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</row>
    <row r="571" ht="12.75" customHeight="1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</row>
    <row r="572" ht="12.75" customHeight="1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</row>
    <row r="573" ht="12.75" customHeight="1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</row>
    <row r="574" ht="12.75" customHeight="1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</row>
    <row r="575" ht="12.75" customHeight="1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</row>
    <row r="576" ht="12.75" customHeight="1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</row>
    <row r="577" ht="12.75" customHeight="1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</row>
    <row r="578" ht="12.75" customHeight="1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</row>
    <row r="579" ht="12.75" customHeight="1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</row>
    <row r="580" ht="12.75" customHeight="1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</row>
    <row r="581" ht="12.75" customHeight="1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</row>
    <row r="582" ht="12.75" customHeight="1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</row>
    <row r="583" ht="12.75" customHeight="1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</row>
    <row r="584" ht="12.75" customHeight="1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</row>
    <row r="585" ht="12.75" customHeight="1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</row>
    <row r="586" ht="12.75" customHeight="1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</row>
    <row r="587" ht="12.75" customHeight="1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</row>
    <row r="588" ht="12.75" customHeight="1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</row>
    <row r="589" ht="12.75" customHeight="1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</row>
    <row r="590" ht="12.75" customHeight="1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</row>
    <row r="591" ht="12.75" customHeight="1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</row>
    <row r="592" ht="12.75" customHeight="1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</row>
    <row r="593" ht="12.75" customHeight="1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</row>
    <row r="594" ht="12.75" customHeight="1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</row>
    <row r="595" ht="12.75" customHeight="1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</row>
    <row r="596" ht="12.75" customHeight="1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</row>
    <row r="597" ht="12.75" customHeight="1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</row>
    <row r="598" ht="12.75" customHeight="1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</row>
    <row r="599" ht="12.75" customHeight="1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</row>
    <row r="600" ht="12.75" customHeight="1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</row>
    <row r="601" ht="12.75" customHeight="1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</row>
    <row r="602" ht="12.75" customHeight="1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</row>
    <row r="603" ht="12.75" customHeight="1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</row>
    <row r="604" ht="12.75" customHeight="1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</row>
    <row r="605" ht="12.75" customHeight="1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</row>
    <row r="606" ht="12.75" customHeight="1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</row>
    <row r="607" ht="12.75" customHeight="1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</row>
    <row r="608" ht="12.75" customHeight="1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</row>
    <row r="609" ht="12.75" customHeight="1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</row>
    <row r="610" ht="12.75" customHeight="1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</row>
    <row r="611" ht="12.75" customHeight="1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</row>
    <row r="612" ht="12.75" customHeight="1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</row>
    <row r="613" ht="12.75" customHeight="1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</row>
    <row r="614" ht="12.75" customHeight="1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</row>
    <row r="615" ht="12.75" customHeight="1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</row>
    <row r="616" ht="12.75" customHeight="1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</row>
    <row r="617" ht="12.75" customHeight="1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</row>
    <row r="618" ht="12.75" customHeight="1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</row>
    <row r="619" ht="12.75" customHeight="1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</row>
    <row r="620" ht="12.75" customHeight="1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</row>
    <row r="621" ht="12.75" customHeight="1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</row>
    <row r="622" ht="12.75" customHeight="1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</row>
    <row r="623" ht="12.75" customHeight="1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</row>
    <row r="624" ht="12.75" customHeight="1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</row>
    <row r="625" ht="12.75" customHeight="1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</row>
    <row r="626" ht="12.75" customHeight="1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</row>
    <row r="627" ht="12.75" customHeight="1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</row>
    <row r="628" ht="12.75" customHeight="1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</row>
    <row r="629" ht="12.75" customHeight="1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</row>
    <row r="630" ht="12.75" customHeight="1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</row>
    <row r="631" ht="12.75" customHeight="1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</row>
    <row r="632" ht="12.75" customHeight="1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</row>
    <row r="633" ht="12.75" customHeight="1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</row>
    <row r="634" ht="12.75" customHeight="1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</row>
    <row r="635" ht="12.75" customHeight="1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</row>
    <row r="636" ht="12.75" customHeight="1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</row>
    <row r="637" ht="12.75" customHeight="1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</row>
    <row r="638" ht="12.75" customHeight="1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</row>
    <row r="639" ht="12.75" customHeight="1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</row>
    <row r="640" ht="12.75" customHeight="1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</row>
    <row r="641" ht="12.75" customHeight="1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</row>
    <row r="642" ht="12.75" customHeight="1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</row>
    <row r="643" ht="12.75" customHeight="1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</row>
    <row r="644" ht="12.75" customHeight="1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</row>
    <row r="645" ht="12.75" customHeight="1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</row>
    <row r="646" ht="12.75" customHeight="1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</row>
    <row r="647" ht="12.75" customHeight="1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</row>
    <row r="648" ht="12.75" customHeight="1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</row>
    <row r="649" ht="12.75" customHeight="1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</row>
    <row r="650" ht="12.75" customHeight="1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</row>
    <row r="651" ht="12.75" customHeight="1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</row>
    <row r="652" ht="12.75" customHeight="1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</row>
    <row r="653" ht="12.75" customHeight="1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</row>
    <row r="654" ht="12.75" customHeight="1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</row>
    <row r="655" ht="12.75" customHeight="1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</row>
    <row r="656" ht="12.75" customHeight="1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</row>
    <row r="657" ht="12.75" customHeight="1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</row>
    <row r="658" ht="12.75" customHeight="1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</row>
    <row r="659" ht="12.75" customHeight="1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</row>
    <row r="660" ht="12.75" customHeight="1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</row>
    <row r="661" ht="12.75" customHeight="1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</row>
    <row r="662" ht="12.75" customHeight="1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</row>
    <row r="663" ht="12.75" customHeight="1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</row>
    <row r="664" ht="12.75" customHeight="1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</row>
    <row r="665" ht="12.75" customHeight="1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</row>
    <row r="666" ht="12.75" customHeight="1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</row>
    <row r="667" ht="12.75" customHeight="1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</row>
    <row r="668" ht="12.75" customHeight="1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</row>
    <row r="669" ht="12.75" customHeight="1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</row>
    <row r="670" ht="12.75" customHeight="1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</row>
    <row r="671" ht="12.75" customHeight="1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</row>
    <row r="672" ht="12.75" customHeight="1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</row>
    <row r="673" ht="12.75" customHeight="1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</row>
    <row r="674" ht="12.75" customHeight="1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</row>
    <row r="675" ht="12.75" customHeight="1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</row>
    <row r="676" ht="12.75" customHeight="1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</row>
    <row r="677" ht="12.75" customHeight="1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</row>
    <row r="678" ht="12.75" customHeight="1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</row>
    <row r="679" ht="12.75" customHeight="1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</row>
    <row r="680" ht="12.75" customHeight="1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</row>
    <row r="681" ht="12.75" customHeight="1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</row>
    <row r="682" ht="12.75" customHeight="1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</row>
    <row r="683" ht="12.75" customHeight="1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</row>
    <row r="684" ht="12.75" customHeight="1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</row>
    <row r="685" ht="12.75" customHeight="1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</row>
    <row r="686" ht="12.75" customHeight="1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</row>
    <row r="687" ht="12.75" customHeight="1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</row>
    <row r="688" ht="12.75" customHeight="1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</row>
    <row r="689" ht="12.75" customHeight="1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</row>
    <row r="690" ht="12.75" customHeight="1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</row>
    <row r="691" ht="12.75" customHeight="1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</row>
    <row r="692" ht="12.75" customHeight="1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</row>
    <row r="693" ht="12.75" customHeight="1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</row>
    <row r="694" ht="12.75" customHeight="1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</row>
    <row r="695" ht="12.75" customHeight="1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</row>
    <row r="696" ht="12.75" customHeight="1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</row>
    <row r="697" ht="12.75" customHeight="1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</row>
    <row r="698" ht="12.75" customHeight="1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</row>
    <row r="699" ht="12.75" customHeight="1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</row>
    <row r="700" ht="12.75" customHeight="1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</row>
    <row r="701" ht="12.75" customHeight="1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</row>
    <row r="702" ht="12.75" customHeight="1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</row>
    <row r="703" ht="12.75" customHeight="1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</row>
    <row r="704" ht="12.75" customHeight="1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</row>
    <row r="705" ht="12.75" customHeight="1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</row>
    <row r="706" ht="12.75" customHeight="1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</row>
    <row r="707" ht="12.75" customHeight="1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</row>
    <row r="708" ht="12.75" customHeight="1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</row>
    <row r="709" ht="12.75" customHeight="1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</row>
    <row r="710" ht="12.75" customHeight="1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</row>
    <row r="711" ht="12.75" customHeight="1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</row>
    <row r="712" ht="12.75" customHeight="1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</row>
    <row r="713" ht="12.75" customHeight="1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</row>
    <row r="714" ht="12.75" customHeight="1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</row>
    <row r="715" ht="12.75" customHeight="1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</row>
    <row r="716" ht="12.75" customHeight="1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</row>
    <row r="717" ht="12.75" customHeight="1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</row>
    <row r="718" ht="12.75" customHeight="1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</row>
    <row r="719" ht="12.75" customHeight="1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</row>
    <row r="720" ht="12.75" customHeight="1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</row>
    <row r="721" ht="12.75" customHeight="1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</row>
    <row r="722" ht="12.75" customHeight="1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</row>
    <row r="723" ht="12.75" customHeight="1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</row>
    <row r="724" ht="12.75" customHeight="1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</row>
    <row r="725" ht="12.75" customHeight="1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</row>
    <row r="726" ht="12.75" customHeight="1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</row>
    <row r="727" ht="12.75" customHeight="1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</row>
    <row r="728" ht="12.75" customHeight="1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</row>
    <row r="729" ht="12.75" customHeight="1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</row>
    <row r="730" ht="12.75" customHeight="1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</row>
    <row r="731" ht="12.75" customHeight="1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</row>
    <row r="732" ht="12.75" customHeight="1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</row>
    <row r="733" ht="12.75" customHeight="1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</row>
    <row r="734" ht="12.75" customHeight="1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</row>
    <row r="735" ht="12.75" customHeight="1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</row>
    <row r="736" ht="12.75" customHeight="1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</row>
    <row r="737" ht="12.75" customHeight="1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</row>
    <row r="738" ht="12.75" customHeight="1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</row>
    <row r="739" ht="12.75" customHeight="1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</row>
    <row r="740" ht="12.75" customHeight="1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</row>
    <row r="741" ht="12.75" customHeight="1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</row>
    <row r="742" ht="12.75" customHeight="1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</row>
    <row r="743" ht="12.75" customHeight="1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</row>
    <row r="744" ht="12.75" customHeight="1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</row>
    <row r="745" ht="12.75" customHeight="1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</row>
    <row r="746" ht="12.75" customHeight="1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</row>
    <row r="747" ht="12.75" customHeight="1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</row>
    <row r="748" ht="12.75" customHeight="1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</row>
    <row r="749" ht="12.75" customHeight="1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</row>
    <row r="750" ht="12.75" customHeight="1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</row>
    <row r="751" ht="12.75" customHeight="1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</row>
    <row r="752" ht="12.75" customHeight="1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</row>
    <row r="753" ht="12.75" customHeight="1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</row>
    <row r="754" ht="12.75" customHeight="1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</row>
    <row r="755" ht="12.75" customHeight="1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</row>
    <row r="756" ht="12.75" customHeight="1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</row>
    <row r="757" ht="12.75" customHeight="1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</row>
    <row r="758" ht="12.75" customHeight="1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</row>
    <row r="759" ht="12.75" customHeight="1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</row>
    <row r="760" ht="12.75" customHeight="1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</row>
    <row r="761" ht="12.75" customHeight="1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</row>
    <row r="762" ht="12.75" customHeight="1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</row>
    <row r="763" ht="12.75" customHeight="1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</row>
    <row r="764" ht="12.75" customHeight="1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</row>
    <row r="765" ht="12.75" customHeight="1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</row>
    <row r="766" ht="12.75" customHeight="1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</row>
    <row r="767" ht="12.75" customHeight="1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</row>
    <row r="768" ht="12.75" customHeight="1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</row>
    <row r="769" ht="12.75" customHeight="1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</row>
    <row r="770" ht="12.75" customHeight="1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</row>
    <row r="771" ht="12.75" customHeight="1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</row>
    <row r="772" ht="12.75" customHeight="1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</row>
    <row r="773" ht="12.75" customHeight="1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</row>
    <row r="774" ht="12.75" customHeight="1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</row>
    <row r="775" ht="12.75" customHeight="1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</row>
    <row r="776" ht="12.75" customHeight="1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</row>
    <row r="777" ht="12.75" customHeight="1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</row>
    <row r="778" ht="12.75" customHeight="1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</row>
    <row r="779" ht="12.75" customHeight="1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</row>
    <row r="780" ht="12.75" customHeight="1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</row>
    <row r="781" ht="12.75" customHeight="1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</row>
    <row r="782" ht="12.75" customHeight="1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</row>
    <row r="783" ht="12.75" customHeight="1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</row>
    <row r="784" ht="12.75" customHeight="1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</row>
    <row r="785" ht="12.75" customHeight="1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</row>
    <row r="786" ht="12.75" customHeight="1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</row>
    <row r="787" ht="12.75" customHeight="1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</row>
    <row r="788" ht="12.75" customHeight="1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</row>
    <row r="789" ht="12.75" customHeight="1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</row>
    <row r="790" ht="12.75" customHeight="1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</row>
    <row r="791" ht="12.75" customHeight="1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</row>
    <row r="792" ht="12.75" customHeight="1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</row>
    <row r="793" ht="12.75" customHeight="1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</row>
    <row r="794" ht="12.75" customHeight="1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</row>
    <row r="795" ht="12.75" customHeight="1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</row>
    <row r="796" ht="12.75" customHeight="1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</row>
    <row r="797" ht="12.75" customHeight="1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</row>
    <row r="798" ht="12.75" customHeight="1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</row>
    <row r="799" ht="12.75" customHeight="1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</row>
    <row r="800" ht="12.75" customHeight="1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</row>
    <row r="801" ht="12.75" customHeight="1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</row>
    <row r="802" ht="12.75" customHeight="1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</row>
    <row r="803" ht="12.75" customHeight="1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</row>
    <row r="804" ht="12.75" customHeight="1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</row>
    <row r="805" ht="12.75" customHeight="1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</row>
    <row r="806" ht="12.75" customHeight="1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</row>
    <row r="807" ht="12.75" customHeight="1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</row>
    <row r="808" ht="12.75" customHeight="1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</row>
    <row r="809" ht="12.75" customHeight="1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</row>
    <row r="810" ht="12.75" customHeight="1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</row>
    <row r="811" ht="12.75" customHeight="1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</row>
    <row r="812" ht="12.75" customHeight="1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</row>
    <row r="813" ht="12.75" customHeight="1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</row>
    <row r="814" ht="12.75" customHeight="1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</row>
    <row r="815" ht="12.75" customHeight="1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</row>
    <row r="816" ht="12.75" customHeight="1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</row>
    <row r="817" ht="12.75" customHeight="1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</row>
    <row r="818" ht="12.75" customHeight="1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</row>
    <row r="819" ht="12.75" customHeight="1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</row>
    <row r="820" ht="12.75" customHeight="1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</row>
    <row r="821" ht="12.75" customHeight="1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</row>
    <row r="822" ht="12.75" customHeight="1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</row>
    <row r="823" ht="12.75" customHeight="1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</row>
    <row r="824" ht="12.75" customHeight="1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</row>
    <row r="825" ht="12.75" customHeight="1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</row>
    <row r="826" ht="12.75" customHeight="1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</row>
    <row r="827" ht="12.75" customHeight="1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</row>
    <row r="828" ht="12.75" customHeight="1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</row>
    <row r="829" ht="12.75" customHeight="1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</row>
    <row r="830" ht="12.75" customHeight="1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</row>
    <row r="831" ht="12.75" customHeight="1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</row>
    <row r="832" ht="12.75" customHeight="1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</row>
    <row r="833" ht="12.75" customHeight="1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</row>
    <row r="834" ht="12.75" customHeight="1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</row>
    <row r="835" ht="12.75" customHeight="1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</row>
    <row r="836" ht="12.75" customHeight="1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</row>
    <row r="837" ht="12.75" customHeight="1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</row>
    <row r="838" ht="12.75" customHeight="1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</row>
    <row r="839" ht="12.75" customHeight="1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</row>
    <row r="840" ht="12.75" customHeight="1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</row>
    <row r="841" ht="12.75" customHeight="1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</row>
    <row r="842" ht="12.75" customHeight="1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</row>
    <row r="843" ht="12.75" customHeight="1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</row>
    <row r="844" ht="12.75" customHeight="1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</row>
    <row r="845" ht="12.75" customHeight="1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</row>
    <row r="846" ht="12.75" customHeight="1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</row>
    <row r="847" ht="12.75" customHeight="1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</row>
    <row r="848" ht="12.75" customHeight="1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</row>
    <row r="849" ht="12.75" customHeight="1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</row>
    <row r="850" ht="12.75" customHeight="1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</row>
    <row r="851" ht="12.75" customHeight="1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</row>
    <row r="852" ht="12.75" customHeight="1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</row>
    <row r="853" ht="12.75" customHeight="1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</row>
    <row r="854" ht="12.75" customHeight="1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</row>
    <row r="855" ht="12.75" customHeight="1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</row>
    <row r="856" ht="12.75" customHeight="1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</row>
    <row r="857" ht="12.75" customHeight="1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</row>
    <row r="858" ht="12.75" customHeight="1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</row>
    <row r="859" ht="12.75" customHeight="1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</row>
    <row r="860" ht="12.75" customHeight="1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</row>
    <row r="861" ht="12.75" customHeight="1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</row>
    <row r="862" ht="12.75" customHeight="1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</row>
    <row r="863" ht="12.75" customHeight="1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</row>
    <row r="864" ht="12.75" customHeight="1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</row>
    <row r="865" ht="12.75" customHeight="1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</row>
    <row r="866" ht="12.75" customHeight="1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</row>
    <row r="867" ht="12.75" customHeight="1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</row>
    <row r="868" ht="12.75" customHeight="1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</row>
    <row r="869" ht="12.75" customHeight="1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</row>
    <row r="870" ht="12.75" customHeight="1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</row>
    <row r="871" ht="12.75" customHeight="1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</row>
    <row r="872" ht="12.75" customHeight="1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</row>
    <row r="873" ht="12.75" customHeight="1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</row>
    <row r="874" ht="12.75" customHeight="1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</row>
    <row r="875" ht="12.75" customHeight="1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</row>
    <row r="876" ht="12.75" customHeight="1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</row>
    <row r="877" ht="12.75" customHeight="1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</row>
    <row r="878" ht="12.75" customHeight="1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</row>
    <row r="879" ht="12.75" customHeight="1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</row>
    <row r="880" ht="12.75" customHeight="1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</row>
    <row r="881" ht="12.75" customHeight="1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</row>
    <row r="882" ht="12.75" customHeight="1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</row>
    <row r="883" ht="12.75" customHeight="1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</row>
    <row r="884" ht="12.75" customHeight="1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</row>
    <row r="885" ht="12.75" customHeight="1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</row>
    <row r="886" ht="12.75" customHeight="1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</row>
    <row r="887" ht="12.75" customHeight="1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</row>
    <row r="888" ht="12.75" customHeight="1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</row>
    <row r="889" ht="12.75" customHeight="1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</row>
    <row r="890" ht="12.75" customHeight="1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</row>
    <row r="891" ht="12.75" customHeight="1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</row>
    <row r="892" ht="12.75" customHeight="1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</row>
    <row r="893" ht="12.75" customHeight="1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</row>
    <row r="894" ht="12.75" customHeight="1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</row>
    <row r="895" ht="12.75" customHeight="1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</row>
    <row r="896" ht="12.75" customHeight="1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</row>
    <row r="897" ht="12.75" customHeight="1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</row>
    <row r="898" ht="12.75" customHeight="1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</row>
    <row r="899" ht="12.75" customHeight="1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</row>
    <row r="900" ht="12.75" customHeight="1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</row>
    <row r="901" ht="12.75" customHeight="1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</row>
    <row r="902" ht="12.75" customHeight="1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</row>
    <row r="903" ht="12.75" customHeight="1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</row>
    <row r="904" ht="12.75" customHeight="1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</row>
    <row r="905" ht="12.75" customHeight="1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</row>
    <row r="906" ht="12.75" customHeight="1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</row>
    <row r="907" ht="12.75" customHeight="1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</row>
    <row r="908" ht="12.75" customHeight="1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</row>
    <row r="909" ht="12.75" customHeight="1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</row>
    <row r="910" ht="12.75" customHeight="1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</row>
    <row r="911" ht="12.75" customHeight="1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</row>
    <row r="912" ht="12.75" customHeight="1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</row>
    <row r="913" ht="12.75" customHeight="1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</row>
    <row r="914" ht="12.75" customHeight="1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</row>
    <row r="915" ht="12.75" customHeight="1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</row>
    <row r="916" ht="12.75" customHeight="1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</row>
    <row r="917" ht="12.75" customHeight="1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</row>
    <row r="918" ht="12.75" customHeight="1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</row>
    <row r="919" ht="12.75" customHeight="1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</row>
    <row r="920" ht="12.75" customHeight="1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</row>
    <row r="921" ht="12.75" customHeight="1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</row>
    <row r="922" ht="12.75" customHeight="1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</row>
    <row r="923" ht="12.75" customHeight="1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</row>
    <row r="924" ht="12.75" customHeight="1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</row>
    <row r="925" ht="12.75" customHeight="1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</row>
    <row r="926" ht="12.75" customHeight="1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</row>
    <row r="927" ht="12.75" customHeight="1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</row>
    <row r="928" ht="12.75" customHeight="1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</row>
    <row r="929" ht="12.75" customHeight="1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</row>
    <row r="930" ht="12.75" customHeight="1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</row>
    <row r="931" ht="12.75" customHeight="1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</row>
    <row r="932" ht="12.75" customHeight="1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</row>
    <row r="933" ht="12.75" customHeight="1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</row>
    <row r="934" ht="12.75" customHeight="1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</row>
    <row r="935" ht="12.75" customHeight="1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</row>
    <row r="936" ht="12.75" customHeight="1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</row>
    <row r="937" ht="12.75" customHeight="1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</row>
    <row r="938" ht="12.75" customHeight="1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</row>
    <row r="939" ht="12.75" customHeight="1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</row>
    <row r="940" ht="12.75" customHeight="1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</row>
    <row r="941" ht="12.75" customHeight="1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</row>
    <row r="942" ht="12.75" customHeight="1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</row>
    <row r="943" ht="12.75" customHeight="1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</row>
    <row r="944" ht="12.75" customHeight="1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</row>
    <row r="945" ht="12.75" customHeight="1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</row>
    <row r="946" ht="12.75" customHeight="1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</row>
    <row r="947" ht="12.75" customHeight="1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</row>
    <row r="948" ht="12.75" customHeight="1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</row>
    <row r="949" ht="12.75" customHeight="1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</row>
    <row r="950" ht="12.75" customHeight="1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  <c r="AA950" s="130"/>
      <c r="AB950" s="130"/>
    </row>
    <row r="951" ht="12.75" customHeight="1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  <c r="AA951" s="130"/>
      <c r="AB951" s="130"/>
    </row>
    <row r="952" ht="12.75" customHeight="1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0"/>
    </row>
    <row r="953" ht="12.75" customHeight="1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  <c r="AA953" s="130"/>
      <c r="AB953" s="130"/>
    </row>
    <row r="954" ht="12.75" customHeight="1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  <c r="AA954" s="130"/>
      <c r="AB954" s="130"/>
    </row>
    <row r="955" ht="12.75" customHeight="1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  <c r="AA955" s="130"/>
      <c r="AB955" s="130"/>
    </row>
    <row r="956" ht="12.75" customHeight="1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  <c r="AA956" s="130"/>
      <c r="AB956" s="130"/>
    </row>
    <row r="957" ht="12.75" customHeight="1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  <c r="AA957" s="130"/>
      <c r="AB957" s="130"/>
    </row>
    <row r="958" ht="12.75" customHeight="1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  <c r="AA958" s="130"/>
      <c r="AB958" s="130"/>
    </row>
    <row r="959" ht="12.75" customHeight="1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  <c r="AA959" s="130"/>
      <c r="AB959" s="130"/>
    </row>
    <row r="960" ht="12.75" customHeight="1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  <c r="AA960" s="130"/>
      <c r="AB960" s="130"/>
    </row>
    <row r="961" ht="12.75" customHeight="1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  <c r="AA961" s="130"/>
      <c r="AB961" s="130"/>
    </row>
    <row r="962" ht="12.75" customHeight="1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  <c r="AA962" s="130"/>
      <c r="AB962" s="130"/>
    </row>
    <row r="963" ht="12.75" customHeight="1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  <c r="AA963" s="130"/>
      <c r="AB963" s="130"/>
    </row>
    <row r="964" ht="12.75" customHeight="1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  <c r="AA964" s="130"/>
      <c r="AB964" s="130"/>
    </row>
    <row r="965" ht="12.75" customHeight="1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  <c r="AA965" s="130"/>
      <c r="AB965" s="130"/>
    </row>
    <row r="966" ht="12.75" customHeight="1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  <c r="AA966" s="130"/>
      <c r="AB966" s="130"/>
    </row>
    <row r="967" ht="12.75" customHeight="1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  <c r="AA967" s="130"/>
      <c r="AB967" s="130"/>
    </row>
    <row r="968" ht="12.75" customHeight="1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  <c r="AA968" s="130"/>
      <c r="AB968" s="130"/>
    </row>
    <row r="969" ht="12.75" customHeight="1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  <c r="AA969" s="130"/>
      <c r="AB969" s="130"/>
    </row>
    <row r="970" ht="12.75" customHeight="1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  <c r="AA970" s="130"/>
      <c r="AB970" s="130"/>
    </row>
    <row r="971" ht="12.75" customHeight="1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  <c r="AA971" s="130"/>
      <c r="AB971" s="130"/>
    </row>
    <row r="972" ht="12.75" customHeight="1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  <c r="AA972" s="130"/>
      <c r="AB972" s="130"/>
    </row>
    <row r="973" ht="12.75" customHeight="1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  <c r="AA973" s="130"/>
      <c r="AB973" s="130"/>
    </row>
    <row r="974" ht="12.75" customHeight="1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  <c r="AA974" s="130"/>
      <c r="AB974" s="130"/>
    </row>
    <row r="975" ht="12.75" customHeight="1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  <c r="AA975" s="130"/>
      <c r="AB975" s="130"/>
    </row>
    <row r="976" ht="12.75" customHeight="1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  <c r="AA976" s="130"/>
      <c r="AB976" s="130"/>
    </row>
    <row r="977" ht="12.75" customHeight="1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  <c r="AA977" s="130"/>
      <c r="AB977" s="130"/>
    </row>
    <row r="978" ht="12.75" customHeight="1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  <c r="AA978" s="130"/>
      <c r="AB978" s="130"/>
    </row>
    <row r="979" ht="12.75" customHeight="1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0"/>
    </row>
    <row r="980" ht="12.75" customHeight="1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  <c r="AA980" s="130"/>
      <c r="AB980" s="130"/>
    </row>
    <row r="981" ht="12.75" customHeight="1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  <c r="AA981" s="130"/>
      <c r="AB981" s="130"/>
    </row>
    <row r="982" ht="12.75" customHeight="1">
      <c r="A982" s="130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  <c r="AA982" s="130"/>
      <c r="AB982" s="130"/>
    </row>
    <row r="983" ht="12.75" customHeight="1">
      <c r="A983" s="130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  <c r="AA983" s="130"/>
      <c r="AB983" s="130"/>
    </row>
    <row r="984" ht="12.75" customHeight="1">
      <c r="A984" s="130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  <c r="AA984" s="130"/>
      <c r="AB984" s="130"/>
    </row>
    <row r="985" ht="12.75" customHeight="1">
      <c r="A985" s="130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  <c r="AA985" s="130"/>
      <c r="AB985" s="130"/>
    </row>
    <row r="986" ht="12.75" customHeight="1">
      <c r="A986" s="130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  <c r="AA986" s="130"/>
      <c r="AB986" s="130"/>
    </row>
    <row r="987" ht="12.75" customHeight="1">
      <c r="A987" s="130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  <c r="AA987" s="130"/>
      <c r="AB987" s="130"/>
    </row>
    <row r="988" ht="12.75" customHeight="1">
      <c r="A988" s="130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  <c r="AA988" s="130"/>
      <c r="AB988" s="130"/>
    </row>
    <row r="989" ht="12.75" customHeight="1">
      <c r="A989" s="130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  <c r="AA989" s="130"/>
      <c r="AB989" s="130"/>
    </row>
    <row r="990" ht="12.75" customHeight="1">
      <c r="A990" s="130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  <c r="AA990" s="130"/>
      <c r="AB990" s="130"/>
    </row>
    <row r="991" ht="12.75" customHeight="1">
      <c r="A991" s="130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  <c r="AA991" s="130"/>
      <c r="AB991" s="130"/>
    </row>
    <row r="992" ht="12.75" customHeight="1">
      <c r="A992" s="130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  <c r="AA992" s="130"/>
      <c r="AB992" s="130"/>
    </row>
    <row r="993" ht="12.75" customHeight="1">
      <c r="A993" s="130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  <c r="AA993" s="130"/>
      <c r="AB993" s="130"/>
    </row>
    <row r="994" ht="12.75" customHeight="1">
      <c r="A994" s="130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  <c r="AA994" s="130"/>
      <c r="AB994" s="130"/>
    </row>
    <row r="995" ht="12.75" customHeight="1">
      <c r="A995" s="130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  <c r="AA995" s="130"/>
      <c r="AB995" s="130"/>
    </row>
    <row r="996" ht="12.75" customHeight="1">
      <c r="A996" s="130"/>
      <c r="B996" s="130"/>
      <c r="C996" s="130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  <c r="AA996" s="130"/>
      <c r="AB996" s="130"/>
    </row>
    <row r="997" ht="12.75" customHeight="1">
      <c r="A997" s="130"/>
      <c r="B997" s="130"/>
      <c r="C997" s="130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</row>
    <row r="998" ht="12.75" customHeight="1">
      <c r="A998" s="130"/>
      <c r="B998" s="130"/>
      <c r="C998" s="130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</row>
    <row r="999" ht="12.75" customHeight="1">
      <c r="A999" s="130"/>
      <c r="B999" s="130"/>
      <c r="C999" s="130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</row>
    <row r="1000" ht="12.75" customHeight="1">
      <c r="A1000" s="130"/>
      <c r="B1000" s="130"/>
      <c r="C1000" s="130"/>
      <c r="D1000" s="130"/>
      <c r="E1000" s="130"/>
      <c r="F1000" s="130"/>
      <c r="G1000" s="130"/>
      <c r="H1000" s="130"/>
      <c r="I1000" s="130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  <c r="AA1000" s="130"/>
      <c r="AB1000" s="130"/>
    </row>
  </sheetData>
  <mergeCells count="64">
    <mergeCell ref="S22:T22"/>
    <mergeCell ref="U22:V22"/>
    <mergeCell ref="W22:X22"/>
    <mergeCell ref="Y22:Z22"/>
    <mergeCell ref="AA22:AB22"/>
    <mergeCell ref="E22:F22"/>
    <mergeCell ref="G22:H22"/>
    <mergeCell ref="I22:J22"/>
    <mergeCell ref="K22:L22"/>
    <mergeCell ref="M22:N22"/>
    <mergeCell ref="O22:P22"/>
    <mergeCell ref="Q22:R22"/>
    <mergeCell ref="M4:N4"/>
    <mergeCell ref="O4:P4"/>
    <mergeCell ref="Q4:R4"/>
    <mergeCell ref="S4:T4"/>
    <mergeCell ref="U4:V4"/>
    <mergeCell ref="W4:X4"/>
    <mergeCell ref="Y4:Z4"/>
    <mergeCell ref="AA4:AB4"/>
    <mergeCell ref="B2:P2"/>
    <mergeCell ref="B4:B5"/>
    <mergeCell ref="C4:C5"/>
    <mergeCell ref="E4:F4"/>
    <mergeCell ref="G4:H4"/>
    <mergeCell ref="I4:J4"/>
    <mergeCell ref="K4:L4"/>
    <mergeCell ref="Q20:R20"/>
    <mergeCell ref="S20:T20"/>
    <mergeCell ref="U20:V20"/>
    <mergeCell ref="W20:X20"/>
    <mergeCell ref="Y20:Z20"/>
    <mergeCell ref="AA20:AB20"/>
    <mergeCell ref="B20:C20"/>
    <mergeCell ref="E20:F20"/>
    <mergeCell ref="G20:H20"/>
    <mergeCell ref="I20:J20"/>
    <mergeCell ref="K20:L20"/>
    <mergeCell ref="M20:N20"/>
    <mergeCell ref="O20:P20"/>
    <mergeCell ref="S21:T21"/>
    <mergeCell ref="U21:V21"/>
    <mergeCell ref="W21:X21"/>
    <mergeCell ref="Y21:Z21"/>
    <mergeCell ref="AA21:AB21"/>
    <mergeCell ref="E21:F21"/>
    <mergeCell ref="G21:H21"/>
    <mergeCell ref="I21:J21"/>
    <mergeCell ref="K21:L21"/>
    <mergeCell ref="M21:N21"/>
    <mergeCell ref="O21:P21"/>
    <mergeCell ref="Q21:R21"/>
    <mergeCell ref="S23:T23"/>
    <mergeCell ref="U23:V23"/>
    <mergeCell ref="W23:X23"/>
    <mergeCell ref="Y23:Z23"/>
    <mergeCell ref="AA23:AB23"/>
    <mergeCell ref="E23:F23"/>
    <mergeCell ref="G23:H23"/>
    <mergeCell ref="I23:J23"/>
    <mergeCell ref="K23:L23"/>
    <mergeCell ref="M23:N23"/>
    <mergeCell ref="O23:P23"/>
    <mergeCell ref="Q23:R23"/>
  </mergeCells>
  <printOptions/>
  <pageMargins bottom="0.7875" footer="0.0" header="0.0" left="0.7875" right="0.7875" top="0.78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38"/>
    <col customWidth="1" min="2" max="2" width="39.38"/>
    <col customWidth="1" min="3" max="3" width="5.13"/>
    <col customWidth="1" min="4" max="4" width="7.0"/>
    <col customWidth="1" min="5" max="5" width="14.63"/>
    <col customWidth="1" min="6" max="6" width="10.25"/>
    <col customWidth="1" min="7" max="7" width="10.38"/>
    <col customWidth="1" min="8" max="8" width="7.75"/>
    <col customWidth="1" min="9" max="12" width="11.38"/>
    <col customWidth="1" min="13" max="13" width="4.13"/>
    <col customWidth="1" min="14" max="26" width="8.0"/>
  </cols>
  <sheetData>
    <row r="1" ht="15.0" customHeight="1">
      <c r="A1" s="16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63"/>
      <c r="B2" s="164"/>
      <c r="C2" s="164"/>
      <c r="D2" s="16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166" t="s">
        <v>367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163"/>
      <c r="B4" s="167"/>
      <c r="C4" s="163"/>
      <c r="D4" s="16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68"/>
      <c r="B5" s="169"/>
      <c r="C5" s="170"/>
      <c r="D5" s="171"/>
      <c r="E5" s="2"/>
      <c r="F5" s="2"/>
      <c r="G5" s="2"/>
      <c r="H5" s="2"/>
      <c r="I5" s="2"/>
      <c r="J5" s="172"/>
      <c r="K5" s="172"/>
      <c r="L5" s="17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73" t="s">
        <v>368</v>
      </c>
      <c r="B6" s="174" t="s">
        <v>369</v>
      </c>
      <c r="C6" s="174">
        <v>-1.0</v>
      </c>
      <c r="D6" s="175"/>
      <c r="E6" s="2"/>
      <c r="F6" s="2"/>
      <c r="G6" s="2"/>
      <c r="H6" s="2"/>
      <c r="I6" s="2"/>
      <c r="J6" s="172"/>
      <c r="K6" s="172"/>
      <c r="L6" s="17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176"/>
      <c r="B7" s="177" t="s">
        <v>370</v>
      </c>
      <c r="D7" s="175"/>
      <c r="E7" s="2"/>
      <c r="F7" s="2"/>
      <c r="G7" s="2"/>
      <c r="H7" s="2"/>
      <c r="I7" s="2"/>
      <c r="J7" s="172"/>
      <c r="K7" s="172"/>
      <c r="L7" s="17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76"/>
      <c r="B8" s="174" t="s">
        <v>371</v>
      </c>
      <c r="D8" s="175"/>
      <c r="E8" s="2"/>
      <c r="F8" s="2"/>
      <c r="G8" s="2"/>
      <c r="H8" s="2"/>
      <c r="I8" s="2"/>
      <c r="J8" s="172"/>
      <c r="K8" s="172"/>
      <c r="L8" s="17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178"/>
      <c r="B9" s="179"/>
      <c r="C9" s="179"/>
      <c r="D9" s="180"/>
      <c r="E9" s="2"/>
      <c r="F9" s="2"/>
      <c r="G9" s="2"/>
      <c r="H9" s="2"/>
      <c r="I9" s="2"/>
      <c r="J9" s="172"/>
      <c r="K9" s="172"/>
      <c r="L9" s="17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181"/>
      <c r="B10" s="181"/>
      <c r="C10" s="181"/>
      <c r="D10" s="181"/>
      <c r="E10" s="2"/>
      <c r="F10" s="2"/>
      <c r="G10" s="2"/>
      <c r="H10" s="2"/>
      <c r="I10" s="2"/>
      <c r="J10" s="172"/>
      <c r="K10" s="172"/>
      <c r="L10" s="17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181" t="s">
        <v>372</v>
      </c>
      <c r="B11" s="181"/>
      <c r="C11" s="181"/>
      <c r="D11" s="181"/>
      <c r="E11" s="2"/>
      <c r="F11" s="2"/>
      <c r="G11" s="182" t="s">
        <v>373</v>
      </c>
      <c r="H11" s="27"/>
      <c r="I11" s="27"/>
      <c r="J11" s="27"/>
      <c r="K11" s="27"/>
      <c r="L11" s="2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81" t="s">
        <v>374</v>
      </c>
      <c r="B12" s="181"/>
      <c r="C12" s="183"/>
      <c r="D12" s="172">
        <v>0.045</v>
      </c>
      <c r="E12" s="2"/>
      <c r="F12" s="2"/>
      <c r="G12" s="184"/>
      <c r="H12" s="2"/>
      <c r="I12" s="2"/>
      <c r="J12" s="185" t="s">
        <v>375</v>
      </c>
      <c r="K12" s="185" t="s">
        <v>376</v>
      </c>
      <c r="L12" s="186" t="s">
        <v>377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81" t="s">
        <v>378</v>
      </c>
      <c r="B13" s="181"/>
      <c r="C13" s="183"/>
      <c r="D13" s="172">
        <v>0.004</v>
      </c>
      <c r="E13" s="2"/>
      <c r="F13" s="2"/>
      <c r="G13" s="184" t="s">
        <v>379</v>
      </c>
      <c r="H13" s="2"/>
      <c r="I13" s="2"/>
      <c r="J13" s="187">
        <v>0.03</v>
      </c>
      <c r="K13" s="187">
        <v>0.04</v>
      </c>
      <c r="L13" s="188">
        <v>0.055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81" t="s">
        <v>380</v>
      </c>
      <c r="B14" s="181"/>
      <c r="C14" s="183"/>
      <c r="D14" s="172">
        <v>0.004</v>
      </c>
      <c r="E14" s="2"/>
      <c r="F14" s="2"/>
      <c r="G14" s="184" t="s">
        <v>381</v>
      </c>
      <c r="H14" s="2"/>
      <c r="I14" s="2"/>
      <c r="J14" s="187">
        <v>0.004</v>
      </c>
      <c r="K14" s="187">
        <v>0.004</v>
      </c>
      <c r="L14" s="188">
        <v>0.005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181" t="s">
        <v>382</v>
      </c>
      <c r="B15" s="181"/>
      <c r="C15" s="183"/>
      <c r="D15" s="172">
        <v>0.0127</v>
      </c>
      <c r="E15" s="2"/>
      <c r="F15" s="2"/>
      <c r="G15" s="184" t="s">
        <v>383</v>
      </c>
      <c r="H15" s="2"/>
      <c r="I15" s="2"/>
      <c r="J15" s="187">
        <v>0.004</v>
      </c>
      <c r="K15" s="187">
        <v>0.004</v>
      </c>
      <c r="L15" s="188">
        <v>0.005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181" t="s">
        <v>384</v>
      </c>
      <c r="B16" s="181"/>
      <c r="C16" s="183"/>
      <c r="D16" s="172">
        <v>0.0123</v>
      </c>
      <c r="E16" s="2"/>
      <c r="F16" s="2"/>
      <c r="G16" s="184" t="s">
        <v>385</v>
      </c>
      <c r="H16" s="2"/>
      <c r="I16" s="2"/>
      <c r="J16" s="187">
        <v>0.0097</v>
      </c>
      <c r="K16" s="187">
        <v>0.0127</v>
      </c>
      <c r="L16" s="188">
        <v>0.0127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181" t="s">
        <v>386</v>
      </c>
      <c r="B17" s="181"/>
      <c r="C17" s="183"/>
      <c r="D17" s="172">
        <v>0.0817</v>
      </c>
      <c r="E17" s="2"/>
      <c r="F17" s="2"/>
      <c r="G17" s="184" t="s">
        <v>387</v>
      </c>
      <c r="H17" s="2"/>
      <c r="I17" s="2"/>
      <c r="J17" s="187">
        <v>0.0059</v>
      </c>
      <c r="K17" s="187">
        <v>0.0123</v>
      </c>
      <c r="L17" s="188">
        <v>0.0139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181" t="s">
        <v>388</v>
      </c>
      <c r="B18" s="181"/>
      <c r="C18" s="183"/>
      <c r="D18" s="172">
        <f>C21</f>
        <v>0.0665</v>
      </c>
      <c r="E18" s="2"/>
      <c r="F18" s="2"/>
      <c r="G18" s="184" t="s">
        <v>389</v>
      </c>
      <c r="H18" s="2"/>
      <c r="I18" s="2"/>
      <c r="J18" s="187">
        <v>0.0616</v>
      </c>
      <c r="K18" s="187">
        <v>0.074</v>
      </c>
      <c r="L18" s="188">
        <v>0.0896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181"/>
      <c r="B19" s="189" t="s">
        <v>390</v>
      </c>
      <c r="C19" s="190">
        <v>0.0365</v>
      </c>
      <c r="D19" s="172"/>
      <c r="E19" s="2"/>
      <c r="F19" s="2"/>
      <c r="G19" s="184" t="s">
        <v>391</v>
      </c>
      <c r="H19" s="2"/>
      <c r="I19" s="2"/>
      <c r="J19" s="187">
        <v>0.0365</v>
      </c>
      <c r="K19" s="187">
        <v>0.0365</v>
      </c>
      <c r="L19" s="188">
        <v>0.0365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181"/>
      <c r="B20" s="189" t="s">
        <v>392</v>
      </c>
      <c r="C20" s="190">
        <v>0.03</v>
      </c>
      <c r="D20" s="172"/>
      <c r="E20" s="2"/>
      <c r="F20" s="2"/>
      <c r="G20" s="184" t="s">
        <v>393</v>
      </c>
      <c r="H20" s="2"/>
      <c r="I20" s="2"/>
      <c r="J20" s="3" t="s">
        <v>394</v>
      </c>
      <c r="K20" s="3" t="s">
        <v>394</v>
      </c>
      <c r="L20" s="191" t="s">
        <v>394</v>
      </c>
      <c r="M20" s="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181"/>
      <c r="B21" s="192" t="s">
        <v>395</v>
      </c>
      <c r="C21" s="193">
        <f>SUM(C19:C20)</f>
        <v>0.0665</v>
      </c>
      <c r="D21" s="172"/>
      <c r="E21" s="2"/>
      <c r="F21" s="2"/>
      <c r="G21" s="184"/>
      <c r="H21" s="2"/>
      <c r="I21" s="2"/>
      <c r="J21" s="3"/>
      <c r="K21" s="3"/>
      <c r="L21" s="19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181"/>
      <c r="B22" s="181"/>
      <c r="C22" s="181"/>
      <c r="D22" s="181"/>
      <c r="E22" s="2"/>
      <c r="F22" s="2"/>
      <c r="G22" s="184"/>
      <c r="H22" s="2"/>
      <c r="I22" s="2"/>
      <c r="J22" s="194" t="s">
        <v>375</v>
      </c>
      <c r="K22" s="194" t="s">
        <v>376</v>
      </c>
      <c r="L22" s="195" t="s">
        <v>377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196" t="s">
        <v>396</v>
      </c>
      <c r="E23" s="2"/>
      <c r="F23" s="2"/>
      <c r="G23" s="197"/>
      <c r="H23" s="198"/>
      <c r="I23" s="198"/>
      <c r="J23" s="199">
        <v>0.2034</v>
      </c>
      <c r="K23" s="199">
        <v>0.2212</v>
      </c>
      <c r="L23" s="200">
        <v>0.25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181"/>
      <c r="B24" s="181"/>
      <c r="C24" s="181"/>
      <c r="D24" s="18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01"/>
      <c r="B25" s="202">
        <f>TRUNC(((((1+D12+D13+D14+D15)*(1+D16)*(1+D17))/(1-D18))-1),4)</f>
        <v>0.25</v>
      </c>
      <c r="C25" s="181"/>
      <c r="D25" s="18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ht="12.75" customHeight="1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</row>
    <row r="28" ht="12.75" customHeight="1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ht="12.75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</row>
    <row r="30" ht="12.7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ht="12.75" customHeight="1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ht="12.75" customHeigh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ht="12.75" customHeight="1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ht="12.75" customHeight="1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ht="12.75" customHeigh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ht="12.75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 ht="12.75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</row>
    <row r="38" ht="12.7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  <row r="39" ht="12.7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</row>
    <row r="40" ht="12.75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ht="12.75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ht="12.75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ht="12.7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</row>
    <row r="44" ht="12.75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</row>
    <row r="45" ht="12.75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</row>
    <row r="46" ht="12.75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</row>
    <row r="47" ht="12.75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ht="12.75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ht="12.75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ht="12.75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ht="12.7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ht="12.7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ht="12.7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ht="12.75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ht="12.75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ht="12.75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ht="12.75" customHeight="1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ht="12.75" customHeight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ht="12.75" customHeight="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ht="12.75" customHeight="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ht="12.75" customHeight="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ht="12.75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ht="12.75" customHeight="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ht="12.75" customHeight="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ht="12.75" customHeight="1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ht="12.75" customHeight="1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ht="12.75" customHeight="1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ht="12.75" customHeight="1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ht="12.75" customHeight="1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ht="12.75" customHeight="1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ht="12.75" customHeigh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ht="12.75" customHeight="1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ht="12.75" customHeight="1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  <row r="74" ht="12.75" customHeight="1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</row>
    <row r="75" ht="12.75" customHeight="1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ht="12.75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ht="12.75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ht="12.75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ht="12.75" customHeight="1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</row>
    <row r="80" ht="12.75" customHeight="1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</row>
    <row r="81" ht="12.75" customHeight="1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</row>
    <row r="82" ht="12.75" customHeight="1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</row>
    <row r="83" ht="12.75" customHeight="1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</row>
    <row r="84" ht="12.75" customHeight="1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</row>
    <row r="85" ht="12.75" customHeight="1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</row>
    <row r="86" ht="12.75" customHeight="1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</row>
    <row r="87" ht="12.75" customHeight="1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</row>
    <row r="88" ht="12.75" customHeight="1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</row>
    <row r="89" ht="12.75" customHeight="1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</row>
    <row r="90" ht="12.75" customHeight="1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</row>
    <row r="91" ht="12.75" customHeight="1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</row>
    <row r="92" ht="12.75" customHeight="1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</row>
    <row r="93" ht="12.75" customHeight="1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</row>
    <row r="94" ht="12.75" customHeight="1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</row>
    <row r="95" ht="12.75" customHeight="1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</row>
    <row r="96" ht="12.75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</row>
    <row r="97" ht="12.75" customHeight="1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</row>
    <row r="98" ht="12.75" customHeight="1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</row>
    <row r="99" ht="12.75" customHeight="1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</row>
    <row r="100" ht="12.75" customHeight="1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</row>
    <row r="101" ht="12.75" customHeight="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</row>
    <row r="102" ht="12.75" customHeight="1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</row>
    <row r="103" ht="12.75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</row>
    <row r="104" ht="12.75" customHeight="1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</row>
    <row r="105" ht="12.75" customHeight="1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</row>
    <row r="106" ht="12.75" customHeight="1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</row>
    <row r="107" ht="12.75" customHeight="1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</row>
    <row r="108" ht="12.75" customHeight="1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</row>
    <row r="109" ht="12.75" customHeight="1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</row>
    <row r="110" ht="12.75" customHeight="1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</row>
    <row r="111" ht="12.75" customHeight="1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</row>
    <row r="112" ht="12.75" customHeight="1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</row>
    <row r="113" ht="12.75" customHeight="1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</row>
    <row r="114" ht="12.75" customHeight="1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</row>
    <row r="115" ht="12.75" customHeight="1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</row>
    <row r="116" ht="12.75" customHeight="1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</row>
    <row r="117" ht="12.75" customHeight="1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</row>
    <row r="118" ht="12.75" customHeight="1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</row>
    <row r="119" ht="12.75" customHeight="1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</row>
    <row r="120" ht="12.75" customHeight="1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</row>
    <row r="121" ht="12.75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</row>
    <row r="122" ht="12.75" customHeight="1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</row>
    <row r="123" ht="12.75" customHeight="1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</row>
    <row r="124" ht="12.75" customHeight="1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</row>
    <row r="125" ht="12.75" customHeight="1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</row>
    <row r="126" ht="12.75" customHeight="1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</row>
    <row r="127" ht="12.75" customHeight="1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</row>
    <row r="128" ht="12.75" customHeight="1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</row>
    <row r="129" ht="12.75" customHeight="1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</row>
    <row r="130" ht="12.75" customHeight="1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</row>
    <row r="131" ht="12.75" customHeight="1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</row>
    <row r="132" ht="12.75" customHeight="1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</row>
    <row r="133" ht="12.75" customHeight="1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</row>
    <row r="134" ht="12.75" customHeight="1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</row>
    <row r="135" ht="12.75" customHeight="1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</row>
    <row r="136" ht="12.75" customHeight="1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</row>
    <row r="137" ht="12.75" customHeight="1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</row>
    <row r="138" ht="12.75" customHeight="1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</row>
    <row r="139" ht="12.75" customHeight="1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</row>
    <row r="140" ht="12.75" customHeight="1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</row>
    <row r="141" ht="12.75" customHeight="1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</row>
    <row r="142" ht="12.75" customHeight="1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</row>
    <row r="143" ht="12.75" customHeight="1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</row>
    <row r="144" ht="12.75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</row>
    <row r="145" ht="12.75" customHeight="1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</row>
    <row r="146" ht="12.75" customHeight="1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</row>
    <row r="147" ht="12.75" customHeight="1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</row>
    <row r="148" ht="12.75" customHeight="1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</row>
    <row r="149" ht="12.75" customHeight="1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</row>
    <row r="150" ht="12.75" customHeight="1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</row>
    <row r="151" ht="12.75" customHeight="1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</row>
    <row r="152" ht="12.75" customHeight="1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</row>
    <row r="153" ht="12.75" customHeight="1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</row>
    <row r="154" ht="12.75" customHeight="1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</row>
    <row r="155" ht="12.75" customHeight="1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</row>
    <row r="156" ht="12.75" customHeight="1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</row>
    <row r="157" ht="12.75" customHeight="1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</row>
    <row r="158" ht="12.75" customHeight="1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</row>
    <row r="159" ht="12.75" customHeight="1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</row>
    <row r="160" ht="12.75" customHeight="1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</row>
    <row r="161" ht="12.75" customHeight="1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</row>
    <row r="162" ht="12.75" customHeight="1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</row>
    <row r="163" ht="12.75" customHeight="1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</row>
    <row r="164" ht="12.75" customHeight="1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</row>
    <row r="165" ht="12.75" customHeight="1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</row>
    <row r="166" ht="12.75" customHeight="1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</row>
    <row r="167" ht="12.75" customHeight="1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</row>
    <row r="168" ht="12.75" customHeight="1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</row>
    <row r="169" ht="12.75" customHeight="1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</row>
    <row r="170" ht="12.75" customHeight="1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</row>
    <row r="171" ht="12.75" customHeight="1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</row>
    <row r="172" ht="12.75" customHeight="1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</row>
    <row r="173" ht="12.75" customHeight="1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</row>
    <row r="174" ht="12.75" customHeight="1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</row>
    <row r="175" ht="12.75" customHeight="1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</row>
    <row r="176" ht="12.75" customHeight="1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</row>
    <row r="177" ht="12.75" customHeight="1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</row>
    <row r="178" ht="12.75" customHeight="1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</row>
    <row r="179" ht="12.75" customHeight="1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</row>
    <row r="180" ht="12.75" customHeight="1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</row>
    <row r="181" ht="12.75" customHeight="1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</row>
    <row r="182" ht="12.75" customHeight="1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</row>
    <row r="183" ht="12.75" customHeight="1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</row>
    <row r="184" ht="12.75" customHeight="1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</row>
    <row r="185" ht="12.75" customHeight="1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</row>
    <row r="186" ht="12.75" customHeight="1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</row>
    <row r="187" ht="12.75" customHeight="1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</row>
    <row r="188" ht="12.75" customHeight="1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</row>
    <row r="189" ht="12.75" customHeight="1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</row>
    <row r="190" ht="12.75" customHeight="1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</row>
    <row r="191" ht="12.75" customHeight="1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</row>
    <row r="192" ht="12.75" customHeight="1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</row>
    <row r="193" ht="12.75" customHeight="1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</row>
    <row r="194" ht="12.75" customHeight="1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</row>
    <row r="195" ht="12.75" customHeight="1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</row>
    <row r="196" ht="12.75" customHeight="1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</row>
    <row r="197" ht="12.75" customHeight="1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</row>
    <row r="198" ht="12.75" customHeight="1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</row>
    <row r="199" ht="12.75" customHeight="1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</row>
    <row r="200" ht="12.75" customHeight="1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</row>
    <row r="201" ht="12.75" customHeight="1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</row>
    <row r="202" ht="12.75" customHeight="1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</row>
    <row r="203" ht="12.75" customHeight="1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</row>
    <row r="204" ht="12.75" customHeight="1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</row>
    <row r="205" ht="12.75" customHeight="1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</row>
    <row r="206" ht="12.75" customHeight="1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</row>
    <row r="207" ht="12.75" customHeight="1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</row>
    <row r="208" ht="12.75" customHeight="1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</row>
    <row r="209" ht="12.75" customHeight="1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</row>
    <row r="210" ht="12.75" customHeight="1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</row>
    <row r="211" ht="12.75" customHeight="1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</row>
    <row r="212" ht="12.75" customHeight="1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</row>
    <row r="213" ht="12.75" customHeight="1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</row>
    <row r="214" ht="12.75" customHeight="1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</row>
    <row r="215" ht="12.75" customHeight="1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</row>
    <row r="216" ht="12.75" customHeight="1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</row>
    <row r="217" ht="12.75" customHeight="1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</row>
    <row r="218" ht="12.75" customHeight="1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</row>
    <row r="219" ht="12.75" customHeight="1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</row>
    <row r="220" ht="12.75" customHeight="1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</row>
    <row r="221" ht="12.75" customHeight="1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</row>
    <row r="222" ht="12.75" customHeight="1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</row>
    <row r="223" ht="12.75" customHeight="1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</row>
    <row r="224" ht="12.75" customHeight="1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</row>
    <row r="225" ht="12.75" customHeight="1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</row>
    <row r="226" ht="12.75" customHeight="1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</row>
    <row r="227" ht="12.75" customHeight="1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</row>
    <row r="228" ht="12.75" customHeight="1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</row>
    <row r="229" ht="12.75" customHeight="1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</row>
    <row r="230" ht="12.75" customHeight="1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</row>
    <row r="231" ht="12.75" customHeight="1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</row>
    <row r="232" ht="12.75" customHeight="1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</row>
    <row r="233" ht="12.75" customHeight="1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</row>
    <row r="234" ht="12.75" customHeight="1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</row>
    <row r="235" ht="12.75" customHeight="1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</row>
    <row r="236" ht="12.75" customHeight="1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</row>
    <row r="237" ht="12.75" customHeight="1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</row>
    <row r="238" ht="12.75" customHeight="1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</row>
    <row r="239" ht="12.75" customHeight="1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</row>
    <row r="240" ht="12.75" customHeight="1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</row>
    <row r="241" ht="12.75" customHeight="1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</row>
    <row r="242" ht="12.75" customHeight="1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</row>
    <row r="243" ht="12.75" customHeight="1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</row>
    <row r="244" ht="12.75" customHeight="1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</row>
    <row r="245" ht="12.75" customHeight="1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</row>
    <row r="246" ht="12.75" customHeight="1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</row>
    <row r="247" ht="12.75" customHeight="1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</row>
    <row r="248" ht="12.75" customHeight="1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</row>
    <row r="249" ht="12.75" customHeight="1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</row>
    <row r="250" ht="12.75" customHeight="1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</row>
    <row r="251" ht="12.75" customHeight="1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</row>
    <row r="252" ht="12.75" customHeight="1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</row>
    <row r="253" ht="12.75" customHeight="1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</row>
    <row r="254" ht="12.75" customHeight="1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</row>
    <row r="255" ht="12.75" customHeight="1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</row>
    <row r="256" ht="12.75" customHeight="1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</row>
    <row r="257" ht="12.75" customHeight="1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</row>
    <row r="258" ht="12.75" customHeight="1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</row>
    <row r="259" ht="12.75" customHeight="1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</row>
    <row r="260" ht="12.75" customHeight="1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</row>
    <row r="261" ht="12.75" customHeight="1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</row>
    <row r="262" ht="12.75" customHeight="1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</row>
    <row r="263" ht="12.75" customHeight="1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</row>
    <row r="264" ht="12.75" customHeight="1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</row>
    <row r="265" ht="12.75" customHeight="1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</row>
    <row r="266" ht="12.75" customHeight="1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</row>
    <row r="267" ht="12.75" customHeight="1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</row>
    <row r="268" ht="12.75" customHeight="1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</row>
    <row r="269" ht="12.75" customHeight="1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</row>
    <row r="270" ht="12.75" customHeight="1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</row>
    <row r="271" ht="12.75" customHeight="1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</row>
    <row r="272" ht="12.75" customHeight="1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</row>
    <row r="273" ht="12.75" customHeight="1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</row>
    <row r="274" ht="12.75" customHeight="1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</row>
    <row r="275" ht="12.75" customHeight="1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</row>
    <row r="276" ht="12.75" customHeight="1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</row>
    <row r="277" ht="12.75" customHeight="1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</row>
    <row r="278" ht="12.75" customHeight="1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</row>
    <row r="279" ht="12.75" customHeight="1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</row>
    <row r="280" ht="12.75" customHeight="1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</row>
    <row r="281" ht="12.75" customHeight="1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</row>
    <row r="282" ht="12.75" customHeight="1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</row>
    <row r="283" ht="12.75" customHeight="1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</row>
    <row r="284" ht="12.75" customHeight="1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</row>
    <row r="285" ht="12.75" customHeight="1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</row>
    <row r="286" ht="12.75" customHeight="1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</row>
    <row r="287" ht="12.75" customHeight="1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</row>
    <row r="288" ht="12.75" customHeight="1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</row>
    <row r="289" ht="12.75" customHeight="1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</row>
    <row r="290" ht="12.75" customHeight="1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</row>
    <row r="291" ht="12.75" customHeight="1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</row>
    <row r="292" ht="12.75" customHeight="1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</row>
    <row r="293" ht="12.75" customHeight="1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</row>
    <row r="294" ht="12.75" customHeight="1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</row>
    <row r="295" ht="12.75" customHeight="1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</row>
    <row r="296" ht="12.75" customHeight="1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</row>
    <row r="297" ht="12.75" customHeight="1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</row>
    <row r="298" ht="12.75" customHeight="1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</row>
    <row r="299" ht="12.75" customHeight="1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</row>
    <row r="300" ht="12.75" customHeight="1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</row>
    <row r="301" ht="12.75" customHeight="1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</row>
    <row r="302" ht="12.75" customHeight="1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</row>
    <row r="303" ht="12.75" customHeight="1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</row>
    <row r="304" ht="12.75" customHeight="1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</row>
    <row r="305" ht="12.75" customHeight="1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</row>
    <row r="306" ht="12.75" customHeight="1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</row>
    <row r="307" ht="12.75" customHeight="1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</row>
    <row r="308" ht="12.75" customHeight="1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</row>
    <row r="309" ht="12.75" customHeight="1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</row>
    <row r="310" ht="12.75" customHeight="1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</row>
    <row r="311" ht="12.75" customHeight="1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</row>
    <row r="312" ht="12.75" customHeight="1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</row>
    <row r="313" ht="12.75" customHeight="1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</row>
    <row r="314" ht="12.75" customHeight="1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</row>
    <row r="315" ht="12.75" customHeight="1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</row>
    <row r="316" ht="12.75" customHeight="1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</row>
    <row r="317" ht="12.75" customHeight="1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</row>
    <row r="318" ht="12.75" customHeight="1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</row>
    <row r="319" ht="12.75" customHeight="1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</row>
    <row r="320" ht="12.75" customHeight="1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</row>
    <row r="321" ht="12.75" customHeight="1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</row>
    <row r="322" ht="12.75" customHeight="1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</row>
    <row r="323" ht="12.75" customHeight="1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</row>
    <row r="324" ht="12.75" customHeight="1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</row>
    <row r="325" ht="12.75" customHeight="1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</row>
    <row r="326" ht="12.75" customHeight="1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</row>
    <row r="327" ht="12.75" customHeight="1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</row>
    <row r="328" ht="12.75" customHeight="1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</row>
    <row r="329" ht="12.75" customHeight="1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</row>
    <row r="330" ht="12.75" customHeight="1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</row>
    <row r="331" ht="12.75" customHeight="1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</row>
    <row r="332" ht="12.75" customHeight="1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</row>
    <row r="333" ht="12.75" customHeight="1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</row>
    <row r="334" ht="12.75" customHeight="1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</row>
    <row r="335" ht="12.75" customHeight="1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</row>
    <row r="336" ht="12.75" customHeight="1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</row>
    <row r="337" ht="12.75" customHeight="1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</row>
    <row r="338" ht="12.75" customHeight="1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</row>
    <row r="339" ht="12.75" customHeight="1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</row>
    <row r="340" ht="12.75" customHeight="1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</row>
    <row r="341" ht="12.75" customHeight="1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</row>
    <row r="342" ht="12.75" customHeight="1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</row>
    <row r="343" ht="12.75" customHeight="1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</row>
    <row r="344" ht="12.75" customHeight="1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</row>
    <row r="345" ht="12.75" customHeight="1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</row>
    <row r="346" ht="12.75" customHeight="1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</row>
    <row r="347" ht="12.75" customHeight="1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</row>
    <row r="348" ht="12.75" customHeight="1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</row>
    <row r="349" ht="12.75" customHeight="1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</row>
    <row r="350" ht="12.75" customHeight="1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</row>
    <row r="351" ht="12.75" customHeight="1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</row>
    <row r="352" ht="12.75" customHeight="1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</row>
    <row r="353" ht="12.75" customHeight="1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</row>
    <row r="354" ht="12.75" customHeight="1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</row>
    <row r="355" ht="12.75" customHeight="1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</row>
    <row r="356" ht="12.75" customHeight="1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</row>
    <row r="357" ht="12.75" customHeight="1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</row>
    <row r="358" ht="12.75" customHeight="1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</row>
    <row r="359" ht="12.75" customHeight="1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</row>
    <row r="360" ht="12.75" customHeight="1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</row>
    <row r="361" ht="12.75" customHeight="1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</row>
    <row r="362" ht="12.75" customHeight="1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</row>
    <row r="363" ht="12.75" customHeight="1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</row>
    <row r="364" ht="12.75" customHeight="1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</row>
    <row r="365" ht="12.75" customHeight="1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</row>
    <row r="366" ht="12.75" customHeight="1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</row>
    <row r="367" ht="12.75" customHeight="1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</row>
    <row r="368" ht="12.75" customHeight="1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</row>
    <row r="369" ht="12.75" customHeight="1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</row>
    <row r="370" ht="12.75" customHeight="1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</row>
    <row r="371" ht="12.75" customHeight="1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</row>
    <row r="372" ht="12.75" customHeight="1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</row>
    <row r="373" ht="12.75" customHeight="1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</row>
    <row r="374" ht="12.75" customHeight="1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</row>
    <row r="375" ht="12.75" customHeight="1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</row>
    <row r="376" ht="12.75" customHeight="1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</row>
    <row r="377" ht="12.75" customHeight="1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</row>
    <row r="378" ht="12.75" customHeight="1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</row>
    <row r="379" ht="12.75" customHeight="1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</row>
    <row r="380" ht="12.75" customHeight="1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</row>
    <row r="381" ht="12.75" customHeight="1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</row>
    <row r="382" ht="12.75" customHeight="1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</row>
    <row r="383" ht="12.75" customHeight="1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</row>
    <row r="384" ht="12.75" customHeight="1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</row>
    <row r="385" ht="12.75" customHeight="1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</row>
    <row r="386" ht="12.75" customHeight="1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</row>
    <row r="387" ht="12.75" customHeight="1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</row>
    <row r="388" ht="12.75" customHeight="1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</row>
    <row r="389" ht="12.75" customHeight="1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</row>
    <row r="390" ht="12.75" customHeight="1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</row>
    <row r="391" ht="12.75" customHeight="1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</row>
    <row r="392" ht="12.75" customHeight="1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</row>
    <row r="393" ht="12.75" customHeight="1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</row>
    <row r="394" ht="12.75" customHeight="1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</row>
    <row r="395" ht="12.75" customHeight="1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</row>
    <row r="396" ht="12.75" customHeight="1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</row>
    <row r="397" ht="12.75" customHeight="1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</row>
    <row r="398" ht="12.75" customHeight="1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</row>
    <row r="399" ht="12.75" customHeight="1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</row>
    <row r="400" ht="12.75" customHeight="1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</row>
    <row r="401" ht="12.75" customHeight="1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</row>
    <row r="402" ht="12.75" customHeight="1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</row>
    <row r="403" ht="12.75" customHeight="1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</row>
    <row r="404" ht="12.75" customHeight="1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</row>
    <row r="405" ht="12.75" customHeight="1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</row>
    <row r="406" ht="12.75" customHeight="1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</row>
    <row r="407" ht="12.75" customHeight="1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</row>
    <row r="408" ht="12.75" customHeight="1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</row>
    <row r="409" ht="12.75" customHeight="1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</row>
    <row r="410" ht="12.75" customHeight="1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</row>
    <row r="411" ht="12.75" customHeight="1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</row>
    <row r="412" ht="12.75" customHeight="1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</row>
    <row r="413" ht="12.75" customHeight="1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</row>
    <row r="414" ht="12.75" customHeight="1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</row>
    <row r="415" ht="12.75" customHeight="1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</row>
    <row r="416" ht="12.75" customHeight="1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</row>
    <row r="417" ht="12.75" customHeight="1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</row>
    <row r="418" ht="12.75" customHeight="1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</row>
    <row r="419" ht="12.75" customHeight="1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</row>
    <row r="420" ht="12.75" customHeight="1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</row>
    <row r="421" ht="12.75" customHeight="1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</row>
    <row r="422" ht="12.75" customHeight="1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</row>
    <row r="423" ht="12.75" customHeight="1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</row>
    <row r="424" ht="12.75" customHeight="1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</row>
    <row r="425" ht="12.75" customHeight="1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</row>
    <row r="426" ht="12.75" customHeight="1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</row>
    <row r="427" ht="12.75" customHeight="1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</row>
    <row r="428" ht="12.75" customHeight="1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</row>
    <row r="429" ht="12.75" customHeight="1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</row>
    <row r="430" ht="12.75" customHeight="1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</row>
    <row r="431" ht="12.75" customHeight="1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</row>
    <row r="432" ht="12.75" customHeight="1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</row>
    <row r="433" ht="12.75" customHeight="1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</row>
    <row r="434" ht="12.75" customHeight="1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</row>
    <row r="435" ht="12.75" customHeight="1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</row>
    <row r="436" ht="12.75" customHeight="1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</row>
    <row r="437" ht="12.75" customHeight="1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</row>
    <row r="438" ht="12.75" customHeight="1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</row>
    <row r="439" ht="12.75" customHeight="1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</row>
    <row r="440" ht="12.75" customHeight="1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</row>
    <row r="441" ht="12.75" customHeight="1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</row>
    <row r="442" ht="12.75" customHeight="1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</row>
    <row r="443" ht="12.75" customHeight="1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</row>
    <row r="444" ht="12.75" customHeight="1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</row>
    <row r="445" ht="12.75" customHeight="1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</row>
    <row r="446" ht="12.75" customHeight="1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</row>
    <row r="447" ht="12.75" customHeight="1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</row>
    <row r="448" ht="12.75" customHeight="1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</row>
    <row r="449" ht="12.75" customHeight="1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</row>
    <row r="450" ht="12.75" customHeight="1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</row>
    <row r="451" ht="12.75" customHeight="1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</row>
    <row r="452" ht="12.75" customHeight="1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</row>
    <row r="453" ht="12.75" customHeight="1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</row>
    <row r="454" ht="12.75" customHeight="1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</row>
    <row r="455" ht="12.75" customHeight="1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</row>
    <row r="456" ht="12.75" customHeight="1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</row>
    <row r="457" ht="12.75" customHeight="1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</row>
    <row r="458" ht="12.75" customHeight="1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</row>
    <row r="459" ht="12.75" customHeight="1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</row>
    <row r="460" ht="12.75" customHeight="1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</row>
    <row r="461" ht="12.75" customHeight="1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</row>
    <row r="462" ht="12.75" customHeight="1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</row>
    <row r="463" ht="12.75" customHeight="1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</row>
    <row r="464" ht="12.75" customHeight="1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</row>
    <row r="465" ht="12.75" customHeight="1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</row>
    <row r="466" ht="12.75" customHeight="1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</row>
    <row r="467" ht="12.75" customHeight="1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</row>
    <row r="468" ht="12.75" customHeight="1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</row>
    <row r="469" ht="12.75" customHeight="1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</row>
    <row r="470" ht="12.75" customHeight="1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</row>
    <row r="471" ht="12.75" customHeight="1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</row>
    <row r="472" ht="12.75" customHeight="1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</row>
    <row r="473" ht="12.75" customHeight="1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</row>
    <row r="474" ht="12.75" customHeight="1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</row>
    <row r="475" ht="12.75" customHeight="1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</row>
    <row r="476" ht="12.75" customHeight="1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</row>
    <row r="477" ht="12.75" customHeight="1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</row>
    <row r="478" ht="12.75" customHeight="1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</row>
    <row r="479" ht="12.75" customHeight="1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</row>
    <row r="480" ht="12.75" customHeight="1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</row>
    <row r="481" ht="12.75" customHeight="1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</row>
    <row r="482" ht="12.75" customHeight="1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</row>
    <row r="483" ht="12.75" customHeight="1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</row>
    <row r="484" ht="12.75" customHeight="1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</row>
    <row r="485" ht="12.75" customHeight="1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</row>
    <row r="486" ht="12.75" customHeight="1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</row>
    <row r="487" ht="12.75" customHeight="1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</row>
    <row r="488" ht="12.75" customHeight="1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</row>
    <row r="489" ht="12.75" customHeight="1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</row>
    <row r="490" ht="12.75" customHeight="1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</row>
    <row r="491" ht="12.75" customHeight="1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</row>
    <row r="492" ht="12.75" customHeight="1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</row>
    <row r="493" ht="12.75" customHeight="1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</row>
    <row r="494" ht="12.75" customHeight="1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</row>
    <row r="495" ht="12.75" customHeight="1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</row>
    <row r="496" ht="12.75" customHeight="1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</row>
    <row r="497" ht="12.75" customHeight="1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</row>
    <row r="498" ht="12.75" customHeight="1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</row>
    <row r="499" ht="12.75" customHeight="1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</row>
    <row r="500" ht="12.75" customHeight="1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</row>
    <row r="501" ht="12.75" customHeight="1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</row>
    <row r="502" ht="12.75" customHeight="1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</row>
    <row r="503" ht="12.75" customHeight="1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</row>
    <row r="504" ht="12.75" customHeight="1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</row>
    <row r="505" ht="12.75" customHeight="1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</row>
    <row r="506" ht="12.75" customHeight="1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</row>
    <row r="507" ht="12.75" customHeight="1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</row>
    <row r="508" ht="12.75" customHeight="1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</row>
    <row r="509" ht="12.75" customHeight="1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</row>
    <row r="510" ht="12.75" customHeight="1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</row>
    <row r="511" ht="12.75" customHeight="1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</row>
    <row r="512" ht="12.75" customHeight="1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</row>
    <row r="513" ht="12.75" customHeight="1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</row>
    <row r="514" ht="12.75" customHeight="1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</row>
    <row r="515" ht="12.75" customHeight="1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</row>
    <row r="516" ht="12.75" customHeight="1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</row>
    <row r="517" ht="12.75" customHeight="1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</row>
    <row r="518" ht="12.75" customHeight="1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</row>
    <row r="519" ht="12.75" customHeight="1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</row>
    <row r="520" ht="12.75" customHeight="1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</row>
    <row r="521" ht="12.75" customHeight="1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</row>
    <row r="522" ht="12.75" customHeight="1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</row>
    <row r="523" ht="12.75" customHeight="1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</row>
    <row r="524" ht="12.75" customHeight="1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</row>
    <row r="525" ht="12.75" customHeight="1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</row>
    <row r="526" ht="12.75" customHeight="1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</row>
    <row r="527" ht="12.75" customHeight="1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</row>
    <row r="528" ht="12.75" customHeight="1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</row>
    <row r="529" ht="12.75" customHeight="1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</row>
    <row r="530" ht="12.75" customHeight="1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</row>
    <row r="531" ht="12.75" customHeight="1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</row>
    <row r="532" ht="12.75" customHeight="1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</row>
    <row r="533" ht="12.75" customHeight="1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</row>
    <row r="534" ht="12.75" customHeight="1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</row>
    <row r="535" ht="12.75" customHeight="1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</row>
    <row r="536" ht="12.75" customHeight="1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</row>
    <row r="537" ht="12.75" customHeight="1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</row>
    <row r="538" ht="12.75" customHeight="1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</row>
    <row r="539" ht="12.75" customHeight="1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</row>
    <row r="540" ht="12.75" customHeight="1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</row>
    <row r="541" ht="12.75" customHeight="1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</row>
    <row r="542" ht="12.75" customHeight="1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</row>
    <row r="543" ht="12.75" customHeight="1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</row>
    <row r="544" ht="12.75" customHeight="1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</row>
    <row r="545" ht="12.75" customHeight="1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</row>
    <row r="546" ht="12.75" customHeight="1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</row>
    <row r="547" ht="12.75" customHeight="1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</row>
    <row r="548" ht="12.75" customHeight="1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</row>
    <row r="549" ht="12.75" customHeight="1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</row>
    <row r="550" ht="12.75" customHeight="1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</row>
    <row r="551" ht="12.75" customHeight="1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</row>
    <row r="552" ht="12.75" customHeight="1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</row>
    <row r="553" ht="12.75" customHeight="1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</row>
    <row r="554" ht="12.75" customHeight="1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</row>
    <row r="555" ht="12.75" customHeight="1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</row>
    <row r="556" ht="12.75" customHeight="1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</row>
    <row r="557" ht="12.75" customHeight="1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</row>
    <row r="558" ht="12.75" customHeight="1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</row>
    <row r="559" ht="12.75" customHeight="1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</row>
    <row r="560" ht="12.75" customHeight="1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</row>
    <row r="561" ht="12.75" customHeight="1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</row>
    <row r="562" ht="12.75" customHeight="1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</row>
    <row r="563" ht="12.75" customHeight="1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</row>
    <row r="564" ht="12.75" customHeight="1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</row>
    <row r="565" ht="12.75" customHeight="1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</row>
    <row r="566" ht="12.75" customHeight="1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</row>
    <row r="567" ht="12.75" customHeight="1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</row>
    <row r="568" ht="12.75" customHeight="1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</row>
    <row r="569" ht="12.75" customHeight="1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</row>
    <row r="570" ht="12.75" customHeight="1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</row>
    <row r="571" ht="12.75" customHeight="1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</row>
    <row r="572" ht="12.75" customHeight="1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</row>
    <row r="573" ht="12.75" customHeight="1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</row>
    <row r="574" ht="12.75" customHeight="1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</row>
    <row r="575" ht="12.75" customHeight="1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</row>
    <row r="576" ht="12.75" customHeight="1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</row>
    <row r="577" ht="12.75" customHeight="1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</row>
    <row r="578" ht="12.75" customHeight="1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</row>
    <row r="579" ht="12.75" customHeight="1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</row>
    <row r="580" ht="12.75" customHeight="1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</row>
    <row r="581" ht="12.75" customHeight="1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</row>
    <row r="582" ht="12.75" customHeight="1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</row>
    <row r="583" ht="12.75" customHeight="1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</row>
    <row r="584" ht="12.75" customHeight="1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</row>
    <row r="585" ht="12.75" customHeight="1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</row>
    <row r="586" ht="12.75" customHeight="1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</row>
    <row r="587" ht="12.75" customHeight="1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</row>
    <row r="588" ht="12.75" customHeight="1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</row>
    <row r="589" ht="12.75" customHeight="1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</row>
    <row r="590" ht="12.75" customHeight="1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</row>
    <row r="591" ht="12.75" customHeight="1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</row>
    <row r="592" ht="12.75" customHeight="1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</row>
    <row r="593" ht="12.75" customHeight="1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</row>
    <row r="594" ht="12.75" customHeight="1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</row>
    <row r="595" ht="12.75" customHeight="1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</row>
    <row r="596" ht="12.75" customHeight="1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</row>
    <row r="597" ht="12.75" customHeight="1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</row>
    <row r="598" ht="12.75" customHeight="1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</row>
    <row r="599" ht="12.75" customHeight="1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</row>
    <row r="600" ht="12.75" customHeight="1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</row>
    <row r="601" ht="12.75" customHeight="1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</row>
    <row r="602" ht="12.75" customHeight="1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</row>
    <row r="603" ht="12.75" customHeight="1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</row>
    <row r="604" ht="12.75" customHeight="1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</row>
    <row r="605" ht="12.75" customHeight="1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</row>
    <row r="606" ht="12.75" customHeight="1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</row>
    <row r="607" ht="12.75" customHeight="1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</row>
    <row r="608" ht="12.75" customHeight="1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</row>
    <row r="609" ht="12.75" customHeight="1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</row>
    <row r="610" ht="12.75" customHeight="1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</row>
    <row r="611" ht="12.75" customHeight="1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</row>
    <row r="612" ht="12.75" customHeight="1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</row>
    <row r="613" ht="12.75" customHeight="1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</row>
    <row r="614" ht="12.75" customHeight="1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</row>
    <row r="615" ht="12.75" customHeight="1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</row>
    <row r="616" ht="12.75" customHeight="1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</row>
    <row r="617" ht="12.75" customHeight="1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</row>
    <row r="618" ht="12.75" customHeight="1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</row>
    <row r="619" ht="12.75" customHeight="1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</row>
    <row r="620" ht="12.75" customHeight="1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</row>
    <row r="621" ht="12.75" customHeight="1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</row>
    <row r="622" ht="12.75" customHeight="1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</row>
    <row r="623" ht="12.75" customHeight="1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</row>
    <row r="624" ht="12.75" customHeight="1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</row>
    <row r="625" ht="12.75" customHeight="1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</row>
    <row r="626" ht="12.75" customHeight="1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</row>
    <row r="627" ht="12.75" customHeight="1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</row>
    <row r="628" ht="12.75" customHeight="1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</row>
    <row r="629" ht="12.75" customHeight="1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</row>
    <row r="630" ht="12.75" customHeight="1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</row>
    <row r="631" ht="12.75" customHeight="1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</row>
    <row r="632" ht="12.75" customHeight="1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</row>
    <row r="633" ht="12.75" customHeight="1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</row>
    <row r="634" ht="12.75" customHeight="1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</row>
    <row r="635" ht="12.75" customHeight="1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</row>
    <row r="636" ht="12.75" customHeight="1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</row>
    <row r="637" ht="12.75" customHeight="1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</row>
    <row r="638" ht="12.75" customHeight="1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</row>
    <row r="639" ht="12.75" customHeight="1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</row>
    <row r="640" ht="12.75" customHeight="1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</row>
    <row r="641" ht="12.75" customHeight="1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</row>
    <row r="642" ht="12.75" customHeight="1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</row>
    <row r="643" ht="12.75" customHeight="1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</row>
    <row r="644" ht="12.75" customHeight="1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</row>
    <row r="645" ht="12.75" customHeight="1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</row>
    <row r="646" ht="12.75" customHeight="1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</row>
    <row r="647" ht="12.75" customHeight="1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</row>
    <row r="648" ht="12.75" customHeight="1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</row>
    <row r="649" ht="12.75" customHeight="1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</row>
    <row r="650" ht="12.75" customHeight="1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</row>
    <row r="651" ht="12.75" customHeight="1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</row>
    <row r="652" ht="12.75" customHeight="1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</row>
    <row r="653" ht="12.75" customHeight="1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</row>
    <row r="654" ht="12.75" customHeight="1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</row>
    <row r="655" ht="12.75" customHeight="1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</row>
    <row r="656" ht="12.75" customHeight="1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</row>
    <row r="657" ht="12.75" customHeight="1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</row>
    <row r="658" ht="12.75" customHeight="1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</row>
    <row r="659" ht="12.75" customHeight="1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</row>
    <row r="660" ht="12.75" customHeight="1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</row>
    <row r="661" ht="12.75" customHeight="1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</row>
    <row r="662" ht="12.75" customHeight="1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</row>
    <row r="663" ht="12.75" customHeight="1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</row>
    <row r="664" ht="12.75" customHeight="1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</row>
    <row r="665" ht="12.75" customHeight="1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</row>
    <row r="666" ht="12.75" customHeight="1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</row>
    <row r="667" ht="12.75" customHeight="1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</row>
    <row r="668" ht="12.75" customHeight="1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</row>
    <row r="669" ht="12.75" customHeight="1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</row>
    <row r="670" ht="12.75" customHeight="1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</row>
    <row r="671" ht="12.75" customHeight="1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</row>
    <row r="672" ht="12.75" customHeight="1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</row>
    <row r="673" ht="12.75" customHeight="1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</row>
    <row r="674" ht="12.75" customHeight="1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</row>
    <row r="675" ht="12.75" customHeight="1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</row>
    <row r="676" ht="12.75" customHeight="1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</row>
    <row r="677" ht="12.75" customHeight="1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</row>
    <row r="678" ht="12.75" customHeight="1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</row>
    <row r="679" ht="12.75" customHeight="1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</row>
    <row r="680" ht="12.75" customHeight="1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</row>
    <row r="681" ht="12.75" customHeight="1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</row>
    <row r="682" ht="12.75" customHeight="1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</row>
    <row r="683" ht="12.75" customHeight="1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</row>
    <row r="684" ht="12.75" customHeight="1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</row>
    <row r="685" ht="12.75" customHeight="1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</row>
    <row r="686" ht="12.75" customHeight="1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</row>
    <row r="687" ht="12.75" customHeight="1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</row>
    <row r="688" ht="12.75" customHeight="1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</row>
    <row r="689" ht="12.75" customHeight="1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</row>
    <row r="690" ht="12.75" customHeight="1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</row>
    <row r="691" ht="12.75" customHeight="1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</row>
    <row r="692" ht="12.75" customHeight="1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</row>
    <row r="693" ht="12.75" customHeight="1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</row>
    <row r="694" ht="12.75" customHeight="1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</row>
    <row r="695" ht="12.75" customHeight="1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</row>
    <row r="696" ht="12.75" customHeight="1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</row>
    <row r="697" ht="12.75" customHeight="1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</row>
    <row r="698" ht="12.75" customHeight="1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</row>
    <row r="699" ht="12.75" customHeight="1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</row>
    <row r="700" ht="12.75" customHeight="1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</row>
    <row r="701" ht="12.75" customHeight="1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</row>
    <row r="702" ht="12.75" customHeight="1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</row>
    <row r="703" ht="12.75" customHeight="1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</row>
    <row r="704" ht="12.75" customHeight="1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</row>
    <row r="705" ht="12.75" customHeight="1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</row>
    <row r="706" ht="12.75" customHeight="1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</row>
    <row r="707" ht="12.75" customHeight="1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</row>
    <row r="708" ht="12.75" customHeight="1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</row>
    <row r="709" ht="12.75" customHeight="1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</row>
    <row r="710" ht="12.75" customHeight="1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</row>
    <row r="711" ht="12.75" customHeight="1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</row>
    <row r="712" ht="12.75" customHeight="1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</row>
    <row r="713" ht="12.75" customHeight="1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</row>
    <row r="714" ht="12.75" customHeight="1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</row>
    <row r="715" ht="12.75" customHeight="1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</row>
    <row r="716" ht="12.75" customHeight="1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</row>
    <row r="717" ht="12.75" customHeight="1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</row>
    <row r="718" ht="12.75" customHeight="1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</row>
    <row r="719" ht="12.75" customHeight="1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</row>
    <row r="720" ht="12.75" customHeight="1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</row>
    <row r="721" ht="12.75" customHeight="1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</row>
    <row r="722" ht="12.75" customHeight="1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</row>
    <row r="723" ht="12.75" customHeight="1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</row>
    <row r="724" ht="12.75" customHeight="1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</row>
    <row r="725" ht="12.75" customHeight="1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</row>
    <row r="726" ht="12.75" customHeight="1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</row>
    <row r="727" ht="12.75" customHeight="1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</row>
    <row r="728" ht="12.75" customHeight="1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</row>
    <row r="729" ht="12.75" customHeight="1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</row>
    <row r="730" ht="12.75" customHeight="1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</row>
    <row r="731" ht="12.75" customHeight="1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</row>
    <row r="732" ht="12.75" customHeight="1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</row>
    <row r="733" ht="12.75" customHeight="1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</row>
    <row r="734" ht="12.75" customHeight="1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</row>
    <row r="735" ht="12.75" customHeight="1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</row>
    <row r="736" ht="12.75" customHeight="1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</row>
    <row r="737" ht="12.75" customHeight="1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</row>
    <row r="738" ht="12.75" customHeight="1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</row>
    <row r="739" ht="12.75" customHeight="1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</row>
    <row r="740" ht="12.75" customHeight="1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</row>
    <row r="741" ht="12.75" customHeight="1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</row>
    <row r="742" ht="12.75" customHeight="1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</row>
    <row r="743" ht="12.75" customHeight="1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</row>
    <row r="744" ht="12.75" customHeight="1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</row>
    <row r="745" ht="12.75" customHeight="1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</row>
    <row r="746" ht="12.75" customHeight="1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</row>
    <row r="747" ht="12.75" customHeight="1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</row>
    <row r="748" ht="12.75" customHeight="1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</row>
    <row r="749" ht="12.75" customHeight="1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</row>
    <row r="750" ht="12.75" customHeight="1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</row>
    <row r="751" ht="12.75" customHeight="1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</row>
    <row r="752" ht="12.75" customHeight="1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</row>
    <row r="753" ht="12.75" customHeight="1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</row>
    <row r="754" ht="12.75" customHeight="1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</row>
    <row r="755" ht="12.75" customHeight="1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</row>
    <row r="756" ht="12.75" customHeight="1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</row>
    <row r="757" ht="12.75" customHeight="1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</row>
    <row r="758" ht="12.75" customHeight="1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</row>
    <row r="759" ht="12.75" customHeight="1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</row>
    <row r="760" ht="12.75" customHeight="1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</row>
    <row r="761" ht="12.75" customHeight="1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</row>
    <row r="762" ht="12.75" customHeight="1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</row>
    <row r="763" ht="12.75" customHeight="1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</row>
    <row r="764" ht="12.75" customHeight="1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</row>
    <row r="765" ht="12.75" customHeight="1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</row>
    <row r="766" ht="12.75" customHeight="1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</row>
    <row r="767" ht="12.75" customHeight="1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</row>
    <row r="768" ht="12.75" customHeight="1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</row>
    <row r="769" ht="12.75" customHeight="1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</row>
    <row r="770" ht="12.75" customHeight="1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</row>
    <row r="771" ht="12.75" customHeight="1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</row>
    <row r="772" ht="12.75" customHeight="1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</row>
    <row r="773" ht="12.75" customHeight="1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</row>
    <row r="774" ht="12.75" customHeight="1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</row>
    <row r="775" ht="12.75" customHeight="1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</row>
    <row r="776" ht="12.75" customHeight="1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</row>
    <row r="777" ht="12.75" customHeight="1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</row>
    <row r="778" ht="12.75" customHeight="1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</row>
    <row r="779" ht="12.75" customHeight="1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</row>
    <row r="780" ht="12.75" customHeight="1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</row>
    <row r="781" ht="12.75" customHeight="1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</row>
    <row r="782" ht="12.75" customHeight="1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</row>
    <row r="783" ht="12.75" customHeight="1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</row>
    <row r="784" ht="12.75" customHeight="1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</row>
    <row r="785" ht="12.75" customHeight="1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</row>
    <row r="786" ht="12.75" customHeight="1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</row>
    <row r="787" ht="12.75" customHeight="1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</row>
    <row r="788" ht="12.75" customHeight="1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</row>
    <row r="789" ht="12.75" customHeight="1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</row>
    <row r="790" ht="12.75" customHeight="1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</row>
    <row r="791" ht="12.75" customHeight="1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</row>
    <row r="792" ht="12.75" customHeight="1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</row>
    <row r="793" ht="12.75" customHeight="1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</row>
    <row r="794" ht="12.75" customHeight="1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</row>
    <row r="795" ht="12.75" customHeight="1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</row>
    <row r="796" ht="12.75" customHeight="1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</row>
    <row r="797" ht="12.75" customHeight="1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</row>
    <row r="798" ht="12.75" customHeight="1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</row>
    <row r="799" ht="12.75" customHeight="1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</row>
    <row r="800" ht="12.75" customHeight="1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</row>
    <row r="801" ht="12.75" customHeight="1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</row>
    <row r="802" ht="12.75" customHeight="1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</row>
    <row r="803" ht="12.75" customHeight="1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</row>
    <row r="804" ht="12.75" customHeight="1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</row>
    <row r="805" ht="12.75" customHeight="1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</row>
    <row r="806" ht="12.75" customHeight="1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</row>
    <row r="807" ht="12.75" customHeight="1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</row>
    <row r="808" ht="12.75" customHeight="1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</row>
    <row r="809" ht="12.75" customHeight="1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</row>
    <row r="810" ht="12.75" customHeight="1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</row>
    <row r="811" ht="12.75" customHeight="1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</row>
    <row r="812" ht="12.75" customHeight="1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</row>
    <row r="813" ht="12.75" customHeight="1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</row>
    <row r="814" ht="12.75" customHeight="1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</row>
    <row r="815" ht="12.75" customHeight="1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</row>
    <row r="816" ht="12.75" customHeight="1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</row>
    <row r="817" ht="12.75" customHeight="1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</row>
    <row r="818" ht="12.75" customHeight="1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</row>
    <row r="819" ht="12.75" customHeight="1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</row>
    <row r="820" ht="12.75" customHeight="1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</row>
    <row r="821" ht="12.75" customHeight="1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</row>
    <row r="822" ht="12.75" customHeight="1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</row>
    <row r="823" ht="12.75" customHeight="1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</row>
    <row r="824" ht="12.75" customHeight="1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</row>
    <row r="825" ht="12.75" customHeight="1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</row>
    <row r="826" ht="12.75" customHeight="1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</row>
    <row r="827" ht="12.75" customHeight="1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</row>
    <row r="828" ht="12.75" customHeight="1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</row>
    <row r="829" ht="12.75" customHeight="1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</row>
    <row r="830" ht="12.75" customHeight="1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</row>
    <row r="831" ht="12.75" customHeight="1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</row>
    <row r="832" ht="12.75" customHeight="1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</row>
    <row r="833" ht="12.75" customHeight="1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</row>
    <row r="834" ht="12.75" customHeight="1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</row>
    <row r="835" ht="12.75" customHeight="1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</row>
    <row r="836" ht="12.75" customHeight="1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</row>
    <row r="837" ht="12.75" customHeight="1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</row>
    <row r="838" ht="12.75" customHeight="1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</row>
    <row r="839" ht="12.75" customHeight="1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</row>
    <row r="840" ht="12.75" customHeight="1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</row>
    <row r="841" ht="12.75" customHeight="1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</row>
    <row r="842" ht="12.75" customHeight="1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</row>
    <row r="843" ht="12.75" customHeight="1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</row>
    <row r="844" ht="12.75" customHeight="1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</row>
    <row r="845" ht="12.75" customHeight="1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</row>
    <row r="846" ht="12.75" customHeight="1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</row>
    <row r="847" ht="12.75" customHeight="1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</row>
    <row r="848" ht="12.75" customHeight="1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</row>
    <row r="849" ht="12.75" customHeight="1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</row>
    <row r="850" ht="12.75" customHeight="1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</row>
    <row r="851" ht="12.75" customHeight="1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</row>
    <row r="852" ht="12.75" customHeight="1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</row>
    <row r="853" ht="12.75" customHeight="1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</row>
    <row r="854" ht="12.75" customHeight="1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</row>
    <row r="855" ht="12.75" customHeight="1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</row>
    <row r="856" ht="12.75" customHeight="1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</row>
    <row r="857" ht="12.75" customHeight="1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</row>
    <row r="858" ht="12.75" customHeight="1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</row>
    <row r="859" ht="12.75" customHeight="1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</row>
    <row r="860" ht="12.75" customHeight="1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</row>
    <row r="861" ht="12.75" customHeight="1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</row>
    <row r="862" ht="12.75" customHeight="1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</row>
    <row r="863" ht="12.75" customHeight="1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</row>
    <row r="864" ht="12.75" customHeight="1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</row>
    <row r="865" ht="12.75" customHeight="1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</row>
    <row r="866" ht="12.75" customHeight="1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</row>
    <row r="867" ht="12.75" customHeight="1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</row>
    <row r="868" ht="12.75" customHeight="1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</row>
    <row r="869" ht="12.75" customHeight="1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</row>
    <row r="870" ht="12.75" customHeight="1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</row>
    <row r="871" ht="12.75" customHeight="1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</row>
    <row r="872" ht="12.75" customHeight="1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</row>
    <row r="873" ht="12.75" customHeight="1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</row>
    <row r="874" ht="12.75" customHeight="1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</row>
    <row r="875" ht="12.75" customHeight="1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</row>
    <row r="876" ht="12.75" customHeight="1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</row>
    <row r="877" ht="12.75" customHeight="1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</row>
    <row r="878" ht="12.75" customHeight="1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</row>
    <row r="879" ht="12.75" customHeight="1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</row>
    <row r="880" ht="12.75" customHeight="1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</row>
    <row r="881" ht="12.75" customHeight="1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</row>
    <row r="882" ht="12.75" customHeight="1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</row>
    <row r="883" ht="12.75" customHeight="1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</row>
    <row r="884" ht="12.75" customHeight="1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</row>
    <row r="885" ht="12.75" customHeight="1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</row>
    <row r="886" ht="12.75" customHeight="1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</row>
    <row r="887" ht="12.75" customHeight="1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</row>
    <row r="888" ht="12.75" customHeight="1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</row>
    <row r="889" ht="12.75" customHeight="1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</row>
    <row r="890" ht="12.75" customHeight="1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</row>
    <row r="891" ht="12.75" customHeight="1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</row>
    <row r="892" ht="12.75" customHeight="1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</row>
    <row r="893" ht="12.75" customHeight="1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</row>
    <row r="894" ht="12.75" customHeight="1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</row>
    <row r="895" ht="12.75" customHeight="1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</row>
    <row r="896" ht="12.75" customHeight="1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</row>
    <row r="897" ht="12.75" customHeight="1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</row>
    <row r="898" ht="12.75" customHeight="1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</row>
    <row r="899" ht="12.75" customHeight="1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</row>
    <row r="900" ht="12.75" customHeight="1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</row>
    <row r="901" ht="12.75" customHeight="1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</row>
    <row r="902" ht="12.75" customHeight="1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</row>
    <row r="903" ht="12.75" customHeight="1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</row>
    <row r="904" ht="12.75" customHeight="1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</row>
    <row r="905" ht="12.75" customHeight="1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</row>
    <row r="906" ht="12.75" customHeight="1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</row>
    <row r="907" ht="12.75" customHeight="1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</row>
    <row r="908" ht="12.75" customHeight="1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</row>
    <row r="909" ht="12.75" customHeight="1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</row>
    <row r="910" ht="12.75" customHeight="1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</row>
    <row r="911" ht="12.75" customHeight="1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</row>
    <row r="912" ht="12.75" customHeight="1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</row>
    <row r="913" ht="12.75" customHeight="1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</row>
    <row r="914" ht="12.75" customHeight="1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</row>
    <row r="915" ht="12.75" customHeight="1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</row>
    <row r="916" ht="12.75" customHeight="1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</row>
    <row r="917" ht="12.75" customHeight="1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</row>
    <row r="918" ht="12.75" customHeight="1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</row>
    <row r="919" ht="12.75" customHeight="1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</row>
    <row r="920" ht="12.75" customHeight="1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</row>
    <row r="921" ht="12.75" customHeight="1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</row>
    <row r="922" ht="12.75" customHeight="1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</row>
    <row r="923" ht="12.75" customHeight="1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</row>
    <row r="924" ht="12.75" customHeight="1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</row>
    <row r="925" ht="12.75" customHeight="1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</row>
    <row r="926" ht="12.75" customHeight="1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</row>
    <row r="927" ht="12.75" customHeight="1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</row>
    <row r="928" ht="12.75" customHeight="1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</row>
    <row r="929" ht="12.75" customHeight="1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</row>
    <row r="930" ht="12.75" customHeight="1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</row>
    <row r="931" ht="12.75" customHeight="1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</row>
    <row r="932" ht="12.75" customHeight="1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</row>
    <row r="933" ht="12.75" customHeight="1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</row>
    <row r="934" ht="12.75" customHeight="1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</row>
    <row r="935" ht="12.75" customHeight="1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</row>
    <row r="936" ht="12.75" customHeight="1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</row>
    <row r="937" ht="12.75" customHeight="1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</row>
    <row r="938" ht="12.75" customHeight="1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</row>
    <row r="939" ht="12.75" customHeight="1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</row>
    <row r="940" ht="12.75" customHeight="1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</row>
    <row r="941" ht="12.75" customHeight="1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</row>
    <row r="942" ht="12.75" customHeight="1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</row>
    <row r="943" ht="12.75" customHeight="1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</row>
    <row r="944" ht="12.75" customHeight="1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</row>
    <row r="945" ht="12.75" customHeight="1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</row>
    <row r="946" ht="12.75" customHeight="1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</row>
    <row r="947" ht="12.75" customHeight="1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</row>
    <row r="948" ht="12.75" customHeight="1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</row>
    <row r="949" ht="12.75" customHeight="1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</row>
    <row r="950" ht="12.75" customHeight="1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</row>
    <row r="951" ht="12.75" customHeight="1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</row>
    <row r="952" ht="12.75" customHeight="1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</row>
    <row r="953" ht="12.75" customHeight="1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</row>
    <row r="954" ht="12.75" customHeight="1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</row>
    <row r="955" ht="12.75" customHeight="1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</row>
    <row r="956" ht="12.75" customHeight="1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</row>
    <row r="957" ht="12.75" customHeight="1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</row>
    <row r="958" ht="12.75" customHeight="1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</row>
    <row r="959" ht="12.75" customHeight="1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</row>
    <row r="960" ht="12.75" customHeight="1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</row>
    <row r="961" ht="12.75" customHeight="1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</row>
    <row r="962" ht="12.75" customHeight="1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</row>
    <row r="963" ht="12.75" customHeight="1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</row>
    <row r="964" ht="12.75" customHeight="1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</row>
    <row r="965" ht="12.75" customHeight="1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</row>
    <row r="966" ht="12.75" customHeight="1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</row>
    <row r="967" ht="12.75" customHeight="1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</row>
    <row r="968" ht="12.75" customHeight="1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</row>
    <row r="969" ht="12.75" customHeight="1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</row>
    <row r="970" ht="12.75" customHeight="1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</row>
    <row r="971" ht="12.75" customHeight="1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</row>
    <row r="972" ht="12.75" customHeight="1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</row>
    <row r="973" ht="12.75" customHeight="1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</row>
    <row r="974" ht="12.75" customHeight="1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</row>
    <row r="975" ht="12.75" customHeight="1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</row>
    <row r="976" ht="12.75" customHeight="1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</row>
    <row r="977" ht="12.75" customHeight="1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</row>
    <row r="978" ht="12.75" customHeight="1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</row>
    <row r="979" ht="12.75" customHeight="1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</row>
    <row r="980" ht="12.75" customHeight="1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</row>
    <row r="981" ht="12.75" customHeight="1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</row>
    <row r="982" ht="12.75" customHeight="1">
      <c r="A982" s="130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</row>
    <row r="983" ht="12.75" customHeight="1">
      <c r="A983" s="130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</row>
    <row r="984" ht="12.75" customHeight="1">
      <c r="A984" s="130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</row>
    <row r="985" ht="12.75" customHeight="1">
      <c r="A985" s="130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</row>
    <row r="986" ht="12.75" customHeight="1">
      <c r="A986" s="130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</row>
    <row r="987" ht="12.75" customHeight="1">
      <c r="A987" s="130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</row>
    <row r="988" ht="12.75" customHeight="1">
      <c r="A988" s="130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</row>
    <row r="989" ht="12.75" customHeight="1">
      <c r="A989" s="130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</row>
    <row r="990" ht="12.75" customHeight="1">
      <c r="A990" s="130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</row>
    <row r="991" ht="12.75" customHeight="1">
      <c r="A991" s="130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</row>
    <row r="992" ht="12.75" customHeight="1">
      <c r="A992" s="130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</row>
    <row r="993" ht="12.75" customHeight="1">
      <c r="A993" s="130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</row>
    <row r="994" ht="12.75" customHeight="1">
      <c r="A994" s="130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</row>
    <row r="995" ht="12.75" customHeight="1">
      <c r="A995" s="130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</row>
    <row r="996" ht="12.75" customHeight="1">
      <c r="A996" s="130"/>
      <c r="B996" s="130"/>
      <c r="C996" s="130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</row>
    <row r="997" ht="12.75" customHeight="1">
      <c r="A997" s="130"/>
      <c r="B997" s="130"/>
      <c r="C997" s="130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</row>
    <row r="998" ht="12.75" customHeight="1">
      <c r="A998" s="130"/>
      <c r="B998" s="130"/>
      <c r="C998" s="130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</row>
    <row r="999" ht="12.75" customHeight="1">
      <c r="A999" s="130"/>
      <c r="B999" s="130"/>
      <c r="C999" s="130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</row>
    <row r="1000" ht="12.75" customHeight="1">
      <c r="A1000" s="130"/>
      <c r="B1000" s="130"/>
      <c r="C1000" s="130"/>
      <c r="D1000" s="130"/>
      <c r="E1000" s="130"/>
      <c r="F1000" s="130"/>
      <c r="G1000" s="130"/>
      <c r="H1000" s="130"/>
      <c r="I1000" s="130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</row>
  </sheetData>
  <mergeCells count="6">
    <mergeCell ref="A1:D1"/>
    <mergeCell ref="A3:D3"/>
    <mergeCell ref="A6:A8"/>
    <mergeCell ref="C6:C8"/>
    <mergeCell ref="G11:L11"/>
    <mergeCell ref="A23:D23"/>
  </mergeCells>
  <printOptions/>
  <pageMargins bottom="0.7875" footer="0.0" header="0.0" left="0.7875" right="0.7875" top="0.78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6.0"/>
    <col customWidth="1" min="3" max="3" width="6.88"/>
    <col customWidth="1" min="4" max="4" width="7.75"/>
    <col customWidth="1" min="5" max="5" width="86.5"/>
    <col customWidth="1" min="6" max="6" width="5.38"/>
    <col customWidth="1" min="7" max="7" width="7.25"/>
    <col customWidth="1" min="8" max="8" width="8.5"/>
    <col customWidth="1" min="9" max="9" width="10.63"/>
    <col customWidth="1" min="10" max="11" width="12.88"/>
    <col customWidth="1" min="12" max="12" width="18.88"/>
    <col customWidth="1" min="13" max="13" width="14.5"/>
    <col customWidth="1" min="14" max="14" width="13.88"/>
    <col customWidth="1" min="15" max="15" width="15.0"/>
    <col customWidth="1" min="16" max="16" width="14.38"/>
    <col customWidth="1" min="17" max="17" width="9.13"/>
    <col customWidth="1" min="18" max="19" width="14.25"/>
    <col customWidth="1" min="20" max="20" width="10.88"/>
    <col customWidth="1" min="21" max="21" width="15.0"/>
    <col customWidth="1" min="22" max="30" width="8.0"/>
  </cols>
  <sheetData>
    <row r="1" ht="12.75" customHeight="1">
      <c r="A1" s="2"/>
      <c r="B1" s="2"/>
      <c r="C1" s="2"/>
      <c r="D1" s="2"/>
      <c r="E1" s="2"/>
      <c r="F1" s="16"/>
      <c r="G1" s="93"/>
      <c r="H1" s="93"/>
      <c r="I1" s="93"/>
      <c r="J1" s="93"/>
      <c r="K1" s="93"/>
      <c r="L1" s="2"/>
      <c r="M1" s="2"/>
      <c r="N1" s="2"/>
      <c r="O1" s="2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12.75" customHeight="1">
      <c r="A2" s="25"/>
      <c r="B2" s="22"/>
      <c r="C2" s="22"/>
      <c r="D2" s="22"/>
      <c r="E2" s="22"/>
      <c r="F2" s="22"/>
      <c r="G2" s="23"/>
      <c r="H2" s="23"/>
      <c r="I2" s="23"/>
      <c r="J2" s="23"/>
      <c r="K2" s="23"/>
      <c r="L2" s="22"/>
      <c r="M2" s="22"/>
      <c r="N2" s="22"/>
      <c r="O2" s="24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ht="15.0" customHeight="1">
      <c r="A3" s="25"/>
      <c r="B3" s="26" t="s">
        <v>15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03"/>
      <c r="N3" s="29"/>
      <c r="O3" s="24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ht="12.75" customHeight="1">
      <c r="A4" s="2"/>
      <c r="B4" s="18"/>
      <c r="C4" s="18"/>
      <c r="D4" s="18"/>
      <c r="E4" s="18"/>
      <c r="F4" s="19"/>
      <c r="G4" s="20"/>
      <c r="H4" s="20"/>
      <c r="I4" s="20"/>
      <c r="J4" s="20"/>
      <c r="K4" s="20"/>
      <c r="L4" s="18"/>
      <c r="M4" s="18"/>
      <c r="N4" s="18"/>
      <c r="O4" s="2"/>
      <c r="P4" s="30" t="s">
        <v>16</v>
      </c>
      <c r="Q4" s="31">
        <v>1.25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ht="12.75" customHeight="1">
      <c r="A5" s="2"/>
      <c r="B5" s="32" t="s">
        <v>397</v>
      </c>
      <c r="C5" s="32"/>
      <c r="D5" s="32"/>
      <c r="E5" s="32"/>
      <c r="F5" s="32"/>
      <c r="G5" s="32"/>
      <c r="H5" s="20"/>
      <c r="I5" s="20"/>
      <c r="J5" s="20"/>
      <c r="K5" s="20"/>
      <c r="L5" s="18"/>
      <c r="M5" s="32"/>
      <c r="N5" s="32"/>
      <c r="O5" s="2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ht="12.75" customHeight="1">
      <c r="A6" s="2"/>
      <c r="B6" s="32" t="s">
        <v>398</v>
      </c>
      <c r="C6" s="32"/>
      <c r="D6" s="32"/>
      <c r="E6" s="32"/>
      <c r="F6" s="32"/>
      <c r="G6" s="32"/>
      <c r="H6" s="20"/>
      <c r="I6" s="20"/>
      <c r="J6" s="20"/>
      <c r="K6" s="20"/>
      <c r="L6" s="18"/>
      <c r="M6" s="32"/>
      <c r="N6" s="32"/>
      <c r="O6" s="2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ht="12.75" customHeight="1">
      <c r="A7" s="2"/>
      <c r="B7" s="32" t="s">
        <v>399</v>
      </c>
      <c r="C7" s="32"/>
      <c r="D7" s="32"/>
      <c r="E7" s="32"/>
      <c r="F7" s="32"/>
      <c r="G7" s="32"/>
      <c r="H7" s="20"/>
      <c r="I7" s="20"/>
      <c r="J7" s="20"/>
      <c r="K7" s="20"/>
      <c r="L7" s="18"/>
      <c r="M7" s="32"/>
      <c r="N7" s="32"/>
      <c r="O7" s="2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ht="12.75" customHeight="1">
      <c r="A8" s="2"/>
      <c r="B8" s="32" t="s">
        <v>400</v>
      </c>
      <c r="C8" s="32"/>
      <c r="D8" s="32"/>
      <c r="E8" s="33">
        <v>45582.0</v>
      </c>
      <c r="F8" s="34"/>
      <c r="G8" s="34"/>
      <c r="H8" s="20"/>
      <c r="I8" s="20"/>
      <c r="J8" s="20"/>
      <c r="K8" s="20"/>
      <c r="L8" s="18"/>
      <c r="M8" s="18"/>
      <c r="N8" s="19"/>
      <c r="O8" s="2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ht="12.75" customHeight="1">
      <c r="A9" s="2"/>
      <c r="B9" s="32" t="s">
        <v>21</v>
      </c>
      <c r="C9" s="32"/>
      <c r="D9" s="32"/>
      <c r="E9" s="34"/>
      <c r="F9" s="34"/>
      <c r="G9" s="34"/>
      <c r="H9" s="35"/>
      <c r="I9" s="35"/>
      <c r="J9" s="35"/>
      <c r="K9" s="35"/>
      <c r="L9" s="18"/>
      <c r="M9" s="18"/>
      <c r="N9" s="19"/>
      <c r="O9" s="2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ht="12.75" customHeight="1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ht="25.5" customHeight="1">
      <c r="A12" s="2"/>
      <c r="B12" s="36" t="s">
        <v>22</v>
      </c>
      <c r="C12" s="37" t="s">
        <v>23</v>
      </c>
      <c r="D12" s="38" t="s">
        <v>24</v>
      </c>
      <c r="E12" s="39" t="s">
        <v>25</v>
      </c>
      <c r="F12" s="38" t="s">
        <v>26</v>
      </c>
      <c r="G12" s="37" t="s">
        <v>27</v>
      </c>
      <c r="H12" s="40" t="s">
        <v>28</v>
      </c>
      <c r="I12" s="28"/>
      <c r="J12" s="40" t="s">
        <v>29</v>
      </c>
      <c r="K12" s="28"/>
      <c r="L12" s="38" t="s">
        <v>30</v>
      </c>
      <c r="M12" s="37" t="s">
        <v>31</v>
      </c>
      <c r="N12" s="130"/>
      <c r="O12" s="21"/>
      <c r="P12" s="2"/>
      <c r="Q12" s="2"/>
      <c r="R12" s="41">
        <f>SUM(L15:L162)</f>
        <v>768988.22</v>
      </c>
      <c r="S12" s="41">
        <f>R12/2</f>
        <v>384494.11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ht="12.75" customHeight="1">
      <c r="A13" s="2"/>
      <c r="B13" s="42"/>
      <c r="C13" s="37"/>
      <c r="D13" s="43"/>
      <c r="E13" s="42"/>
      <c r="F13" s="44"/>
      <c r="G13" s="45"/>
      <c r="H13" s="38" t="s">
        <v>32</v>
      </c>
      <c r="I13" s="37" t="s">
        <v>33</v>
      </c>
      <c r="J13" s="38" t="s">
        <v>32</v>
      </c>
      <c r="K13" s="37" t="s">
        <v>33</v>
      </c>
      <c r="L13" s="38"/>
      <c r="M13" s="37"/>
      <c r="N13" s="130"/>
      <c r="O13" s="2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ht="12.75" customHeight="1">
      <c r="A14" s="2"/>
      <c r="B14" s="46">
        <v>1.0</v>
      </c>
      <c r="C14" s="47"/>
      <c r="D14" s="46"/>
      <c r="E14" s="46" t="s">
        <v>34</v>
      </c>
      <c r="F14" s="48"/>
      <c r="G14" s="49"/>
      <c r="H14" s="50"/>
      <c r="I14" s="50"/>
      <c r="J14" s="50"/>
      <c r="K14" s="50"/>
      <c r="L14" s="51"/>
      <c r="M14" s="47"/>
      <c r="N14" s="130"/>
      <c r="O14" s="2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ht="12.75" customHeight="1">
      <c r="A15" s="2"/>
      <c r="B15" s="52" t="s">
        <v>35</v>
      </c>
      <c r="C15" s="52" t="s">
        <v>36</v>
      </c>
      <c r="D15" s="53">
        <v>103689.0</v>
      </c>
      <c r="E15" s="54" t="s">
        <v>37</v>
      </c>
      <c r="F15" s="55" t="s">
        <v>38</v>
      </c>
      <c r="G15" s="204">
        <v>2.5</v>
      </c>
      <c r="H15" s="57">
        <v>33.54</v>
      </c>
      <c r="I15" s="50">
        <f t="shared" ref="I15:I17" si="1">ROUND(G15*H15,2)</f>
        <v>83.85</v>
      </c>
      <c r="J15" s="57">
        <v>426.03</v>
      </c>
      <c r="K15" s="50">
        <f t="shared" ref="K15:K17" si="2">ROUND(G15*J15,2)</f>
        <v>1065.08</v>
      </c>
      <c r="L15" s="51">
        <f t="shared" ref="L15:L17" si="3">I15+K15</f>
        <v>1148.93</v>
      </c>
      <c r="M15" s="50">
        <f t="shared" ref="M15:M17" si="4">ROUND(1.25*L15,2)</f>
        <v>1436.16</v>
      </c>
      <c r="N15" s="130"/>
      <c r="O15" s="2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ht="12.75" customHeight="1">
      <c r="A16" s="2"/>
      <c r="B16" s="52" t="s">
        <v>39</v>
      </c>
      <c r="C16" s="52" t="s">
        <v>36</v>
      </c>
      <c r="D16" s="59">
        <v>99059.0</v>
      </c>
      <c r="E16" s="54" t="s">
        <v>40</v>
      </c>
      <c r="F16" s="55" t="s">
        <v>41</v>
      </c>
      <c r="G16" s="204">
        <v>10.8</v>
      </c>
      <c r="H16" s="60">
        <v>32.71</v>
      </c>
      <c r="I16" s="50">
        <f t="shared" si="1"/>
        <v>353.27</v>
      </c>
      <c r="J16" s="60">
        <v>50.65</v>
      </c>
      <c r="K16" s="50">
        <f t="shared" si="2"/>
        <v>547.02</v>
      </c>
      <c r="L16" s="51">
        <f t="shared" si="3"/>
        <v>900.29</v>
      </c>
      <c r="M16" s="50">
        <f t="shared" si="4"/>
        <v>1125.36</v>
      </c>
      <c r="N16" s="130"/>
      <c r="O16" s="2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ht="12.75" customHeight="1">
      <c r="A17" s="2"/>
      <c r="B17" s="52" t="s">
        <v>42</v>
      </c>
      <c r="C17" s="52" t="s">
        <v>36</v>
      </c>
      <c r="D17" s="59">
        <v>98459.0</v>
      </c>
      <c r="E17" s="54" t="s">
        <v>43</v>
      </c>
      <c r="F17" s="55" t="s">
        <v>44</v>
      </c>
      <c r="G17" s="56">
        <v>100.0</v>
      </c>
      <c r="H17" s="57">
        <v>28.91</v>
      </c>
      <c r="I17" s="50">
        <f t="shared" si="1"/>
        <v>2891</v>
      </c>
      <c r="J17" s="57">
        <v>54.94</v>
      </c>
      <c r="K17" s="50">
        <f t="shared" si="2"/>
        <v>5494</v>
      </c>
      <c r="L17" s="51">
        <f t="shared" si="3"/>
        <v>8385</v>
      </c>
      <c r="M17" s="50">
        <f t="shared" si="4"/>
        <v>10481.25</v>
      </c>
      <c r="N17" s="130"/>
      <c r="O17" s="2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ht="12.75" customHeight="1">
      <c r="A18" s="2"/>
      <c r="B18" s="61" t="s">
        <v>45</v>
      </c>
      <c r="C18" s="62"/>
      <c r="D18" s="62"/>
      <c r="E18" s="62"/>
      <c r="F18" s="63"/>
      <c r="G18" s="63"/>
      <c r="H18" s="63"/>
      <c r="I18" s="64"/>
      <c r="J18" s="63"/>
      <c r="K18" s="64"/>
      <c r="L18" s="65">
        <f t="shared" ref="L18:M18" si="5">SUM(L15:L17)</f>
        <v>10434.22</v>
      </c>
      <c r="M18" s="65">
        <f t="shared" si="5"/>
        <v>13042.77</v>
      </c>
      <c r="N18" s="205"/>
      <c r="O18" s="2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ht="12.75" customHeight="1">
      <c r="A19" s="2"/>
      <c r="B19" s="66"/>
      <c r="C19" s="66"/>
      <c r="D19" s="66"/>
      <c r="E19" s="67"/>
      <c r="F19" s="68"/>
      <c r="G19" s="69"/>
      <c r="H19" s="69"/>
      <c r="I19" s="69"/>
      <c r="J19" s="69"/>
      <c r="K19" s="69"/>
      <c r="L19" s="70"/>
      <c r="M19" s="66"/>
      <c r="N19" s="130"/>
      <c r="O19" s="2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ht="12.75" customHeight="1">
      <c r="A20" s="2"/>
      <c r="B20" s="71">
        <v>2.0</v>
      </c>
      <c r="C20" s="72"/>
      <c r="D20" s="71"/>
      <c r="E20" s="46" t="s">
        <v>46</v>
      </c>
      <c r="F20" s="48"/>
      <c r="G20" s="49"/>
      <c r="H20" s="50"/>
      <c r="I20" s="50"/>
      <c r="J20" s="50"/>
      <c r="K20" s="50"/>
      <c r="L20" s="51"/>
      <c r="M20" s="72"/>
      <c r="N20" s="130"/>
      <c r="O20" s="2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ht="12.75" customHeight="1">
      <c r="A21" s="2"/>
      <c r="B21" s="52" t="s">
        <v>47</v>
      </c>
      <c r="C21" s="52" t="s">
        <v>36</v>
      </c>
      <c r="D21" s="59">
        <v>97624.0</v>
      </c>
      <c r="E21" s="54" t="s">
        <v>48</v>
      </c>
      <c r="F21" s="55" t="s">
        <v>49</v>
      </c>
      <c r="G21" s="56">
        <v>23.0</v>
      </c>
      <c r="H21" s="57">
        <v>85.28</v>
      </c>
      <c r="I21" s="50">
        <f t="shared" ref="I21:I26" si="6">ROUND(G21*H21,2)</f>
        <v>1961.44</v>
      </c>
      <c r="J21" s="60">
        <v>19.11</v>
      </c>
      <c r="K21" s="50">
        <f t="shared" ref="K21:K26" si="7">ROUND(G21*J21,2)</f>
        <v>439.53</v>
      </c>
      <c r="L21" s="51">
        <f t="shared" ref="L21:L26" si="8">I21+K21</f>
        <v>2400.97</v>
      </c>
      <c r="M21" s="50">
        <f t="shared" ref="M21:M26" si="9">ROUND(1.25*L21,2)</f>
        <v>3001.21</v>
      </c>
      <c r="N21" s="130"/>
      <c r="O21" s="21"/>
      <c r="P21" s="2"/>
      <c r="Q21" s="2"/>
      <c r="R21" s="2" t="s">
        <v>50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ht="12.75" customHeight="1">
      <c r="A22" s="2"/>
      <c r="B22" s="52" t="s">
        <v>51</v>
      </c>
      <c r="C22" s="52" t="s">
        <v>36</v>
      </c>
      <c r="D22" s="59">
        <v>97633.0</v>
      </c>
      <c r="E22" s="54" t="s">
        <v>52</v>
      </c>
      <c r="F22" s="55" t="s">
        <v>53</v>
      </c>
      <c r="G22" s="100">
        <v>20.0</v>
      </c>
      <c r="H22" s="50">
        <v>18.58</v>
      </c>
      <c r="I22" s="50">
        <f t="shared" si="6"/>
        <v>371.6</v>
      </c>
      <c r="J22" s="73">
        <v>3.96</v>
      </c>
      <c r="K22" s="50">
        <f t="shared" si="7"/>
        <v>79.2</v>
      </c>
      <c r="L22" s="51">
        <f t="shared" si="8"/>
        <v>450.8</v>
      </c>
      <c r="M22" s="50">
        <f t="shared" si="9"/>
        <v>563.5</v>
      </c>
      <c r="N22" s="130"/>
      <c r="O22" s="2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ht="12.75" customHeight="1">
      <c r="A23" s="2"/>
      <c r="B23" s="52" t="s">
        <v>54</v>
      </c>
      <c r="C23" s="52" t="s">
        <v>36</v>
      </c>
      <c r="D23" s="59">
        <v>97644.0</v>
      </c>
      <c r="E23" s="54" t="s">
        <v>55</v>
      </c>
      <c r="F23" s="55" t="s">
        <v>38</v>
      </c>
      <c r="G23" s="100">
        <v>19.9</v>
      </c>
      <c r="H23" s="60">
        <v>7.84</v>
      </c>
      <c r="I23" s="50">
        <f t="shared" si="6"/>
        <v>156.02</v>
      </c>
      <c r="J23" s="73">
        <v>1.62</v>
      </c>
      <c r="K23" s="50">
        <f t="shared" si="7"/>
        <v>32.24</v>
      </c>
      <c r="L23" s="51">
        <f t="shared" si="8"/>
        <v>188.26</v>
      </c>
      <c r="M23" s="50">
        <f t="shared" si="9"/>
        <v>235.33</v>
      </c>
      <c r="N23" s="130"/>
      <c r="O23" s="2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ht="12.75" customHeight="1">
      <c r="A24" s="2"/>
      <c r="B24" s="52" t="s">
        <v>56</v>
      </c>
      <c r="C24" s="52" t="s">
        <v>36</v>
      </c>
      <c r="D24" s="59">
        <v>97645.0</v>
      </c>
      <c r="E24" s="54" t="s">
        <v>57</v>
      </c>
      <c r="F24" s="55" t="s">
        <v>38</v>
      </c>
      <c r="G24" s="100">
        <v>16.74</v>
      </c>
      <c r="H24" s="57">
        <v>20.17</v>
      </c>
      <c r="I24" s="50">
        <f t="shared" si="6"/>
        <v>337.65</v>
      </c>
      <c r="J24" s="50">
        <v>4.27</v>
      </c>
      <c r="K24" s="50">
        <f t="shared" si="7"/>
        <v>71.48</v>
      </c>
      <c r="L24" s="51">
        <f t="shared" si="8"/>
        <v>409.13</v>
      </c>
      <c r="M24" s="50">
        <f t="shared" si="9"/>
        <v>511.41</v>
      </c>
      <c r="N24" s="130"/>
      <c r="O24" s="2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ht="12.75" customHeight="1">
      <c r="A25" s="2"/>
      <c r="B25" s="52" t="s">
        <v>58</v>
      </c>
      <c r="C25" s="52" t="s">
        <v>36</v>
      </c>
      <c r="D25" s="78">
        <v>102253.0</v>
      </c>
      <c r="E25" s="54" t="s">
        <v>401</v>
      </c>
      <c r="F25" s="55" t="s">
        <v>38</v>
      </c>
      <c r="G25" s="73">
        <v>5.2</v>
      </c>
      <c r="H25" s="94">
        <v>71.9</v>
      </c>
      <c r="I25" s="50">
        <f t="shared" si="6"/>
        <v>373.88</v>
      </c>
      <c r="J25" s="57">
        <v>15.2</v>
      </c>
      <c r="K25" s="50">
        <f t="shared" si="7"/>
        <v>79.04</v>
      </c>
      <c r="L25" s="51">
        <f t="shared" si="8"/>
        <v>452.92</v>
      </c>
      <c r="M25" s="50">
        <f t="shared" si="9"/>
        <v>566.15</v>
      </c>
      <c r="N25" s="130"/>
      <c r="O25" s="2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ht="12.75" customHeight="1">
      <c r="A26" s="2"/>
      <c r="B26" s="52" t="s">
        <v>60</v>
      </c>
      <c r="C26" s="52" t="s">
        <v>36</v>
      </c>
      <c r="D26" s="59">
        <v>97665.0</v>
      </c>
      <c r="E26" s="54" t="s">
        <v>64</v>
      </c>
      <c r="F26" s="55" t="s">
        <v>65</v>
      </c>
      <c r="G26" s="73">
        <v>14.0</v>
      </c>
      <c r="H26" s="50">
        <v>1.65</v>
      </c>
      <c r="I26" s="50">
        <f t="shared" si="6"/>
        <v>23.1</v>
      </c>
      <c r="J26" s="50">
        <v>0.26</v>
      </c>
      <c r="K26" s="50">
        <f t="shared" si="7"/>
        <v>3.64</v>
      </c>
      <c r="L26" s="51">
        <f t="shared" si="8"/>
        <v>26.74</v>
      </c>
      <c r="M26" s="50">
        <f t="shared" si="9"/>
        <v>33.43</v>
      </c>
      <c r="N26" s="130"/>
      <c r="O26" s="2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ht="12.75" customHeight="1">
      <c r="A27" s="2"/>
      <c r="B27" s="61" t="s">
        <v>45</v>
      </c>
      <c r="C27" s="62"/>
      <c r="D27" s="62"/>
      <c r="E27" s="62"/>
      <c r="F27" s="63"/>
      <c r="G27" s="73"/>
      <c r="H27" s="63"/>
      <c r="I27" s="64"/>
      <c r="J27" s="63"/>
      <c r="K27" s="64"/>
      <c r="L27" s="65">
        <f t="shared" ref="L27:M27" si="10">SUM(L21:L26)</f>
        <v>3928.82</v>
      </c>
      <c r="M27" s="65">
        <f t="shared" si="10"/>
        <v>4911.03</v>
      </c>
      <c r="N27" s="205"/>
      <c r="O27" s="2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ht="12.75" customHeight="1">
      <c r="A28" s="2"/>
      <c r="B28" s="66"/>
      <c r="C28" s="66"/>
      <c r="D28" s="66"/>
      <c r="E28" s="67"/>
      <c r="F28" s="77"/>
      <c r="G28" s="206"/>
      <c r="H28" s="69"/>
      <c r="I28" s="69"/>
      <c r="J28" s="69"/>
      <c r="K28" s="69"/>
      <c r="L28" s="70"/>
      <c r="M28" s="66"/>
      <c r="N28" s="130"/>
      <c r="O28" s="2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ht="12.75" customHeight="1">
      <c r="A29" s="2"/>
      <c r="B29" s="71">
        <v>3.0</v>
      </c>
      <c r="C29" s="72"/>
      <c r="D29" s="71"/>
      <c r="E29" s="46" t="s">
        <v>66</v>
      </c>
      <c r="F29" s="49"/>
      <c r="G29" s="73"/>
      <c r="H29" s="50"/>
      <c r="I29" s="50"/>
      <c r="J29" s="50"/>
      <c r="K29" s="50"/>
      <c r="L29" s="51"/>
      <c r="M29" s="72"/>
      <c r="N29" s="130"/>
      <c r="O29" s="2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ht="12.75" customHeight="1">
      <c r="A30" s="2"/>
      <c r="B30" s="52" t="s">
        <v>67</v>
      </c>
      <c r="C30" s="52" t="s">
        <v>36</v>
      </c>
      <c r="D30" s="59">
        <v>93358.0</v>
      </c>
      <c r="E30" s="54" t="s">
        <v>402</v>
      </c>
      <c r="F30" s="55" t="s">
        <v>71</v>
      </c>
      <c r="G30" s="56">
        <v>3.5</v>
      </c>
      <c r="H30" s="60">
        <v>8.93</v>
      </c>
      <c r="I30" s="50">
        <f t="shared" ref="I30:I37" si="11">ROUND(G30*H30,2)</f>
        <v>31.26</v>
      </c>
      <c r="J30" s="60">
        <v>48.92</v>
      </c>
      <c r="K30" s="50">
        <f t="shared" ref="K30:K37" si="12">ROUND(G30*J30,2)</f>
        <v>171.22</v>
      </c>
      <c r="L30" s="51">
        <f t="shared" ref="L30:L37" si="13">I30+K30</f>
        <v>202.48</v>
      </c>
      <c r="M30" s="50">
        <f t="shared" ref="M30:M37" si="14">ROUND(1.25*L30,2)</f>
        <v>253.1</v>
      </c>
      <c r="N30" s="130"/>
      <c r="O30" s="2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ht="12.75" customHeight="1">
      <c r="A31" s="2"/>
      <c r="B31" s="52" t="s">
        <v>69</v>
      </c>
      <c r="C31" s="52" t="s">
        <v>36</v>
      </c>
      <c r="D31" s="78">
        <v>96536.0</v>
      </c>
      <c r="E31" s="54" t="s">
        <v>73</v>
      </c>
      <c r="F31" s="55" t="s">
        <v>38</v>
      </c>
      <c r="G31" s="56">
        <v>36.05</v>
      </c>
      <c r="H31" s="94">
        <v>37.73</v>
      </c>
      <c r="I31" s="50">
        <f t="shared" si="11"/>
        <v>1360.17</v>
      </c>
      <c r="J31" s="94">
        <v>28.75</v>
      </c>
      <c r="K31" s="50">
        <f t="shared" si="12"/>
        <v>1036.44</v>
      </c>
      <c r="L31" s="51">
        <f t="shared" si="13"/>
        <v>2396.61</v>
      </c>
      <c r="M31" s="50">
        <f t="shared" si="14"/>
        <v>2995.76</v>
      </c>
      <c r="N31" s="130"/>
      <c r="O31" s="2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ht="12.75" customHeight="1">
      <c r="A32" s="2"/>
      <c r="B32" s="52" t="s">
        <v>72</v>
      </c>
      <c r="C32" s="52" t="s">
        <v>75</v>
      </c>
      <c r="D32" s="80">
        <v>92761.0</v>
      </c>
      <c r="E32" s="81" t="s">
        <v>81</v>
      </c>
      <c r="F32" s="55" t="s">
        <v>77</v>
      </c>
      <c r="G32" s="56">
        <v>55.5</v>
      </c>
      <c r="H32" s="60">
        <v>1.94</v>
      </c>
      <c r="I32" s="50">
        <f t="shared" si="11"/>
        <v>107.67</v>
      </c>
      <c r="J32" s="60">
        <v>10.04</v>
      </c>
      <c r="K32" s="50">
        <f t="shared" si="12"/>
        <v>557.22</v>
      </c>
      <c r="L32" s="51">
        <f t="shared" si="13"/>
        <v>664.89</v>
      </c>
      <c r="M32" s="50">
        <f t="shared" si="14"/>
        <v>831.11</v>
      </c>
      <c r="N32" s="130"/>
      <c r="O32" s="2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ht="12.75" customHeight="1">
      <c r="A33" s="2"/>
      <c r="B33" s="52" t="s">
        <v>74</v>
      </c>
      <c r="C33" s="52" t="s">
        <v>75</v>
      </c>
      <c r="D33" s="80">
        <v>92759.0</v>
      </c>
      <c r="E33" s="54" t="s">
        <v>76</v>
      </c>
      <c r="F33" s="55" t="s">
        <v>77</v>
      </c>
      <c r="G33" s="56">
        <v>30.2</v>
      </c>
      <c r="H33" s="60">
        <v>4.49</v>
      </c>
      <c r="I33" s="50">
        <f t="shared" si="11"/>
        <v>135.6</v>
      </c>
      <c r="J33" s="60">
        <v>9.53</v>
      </c>
      <c r="K33" s="50">
        <f t="shared" si="12"/>
        <v>287.81</v>
      </c>
      <c r="L33" s="51">
        <f t="shared" si="13"/>
        <v>423.41</v>
      </c>
      <c r="M33" s="50">
        <f t="shared" si="14"/>
        <v>529.26</v>
      </c>
      <c r="N33" s="130"/>
      <c r="O33" s="2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ht="12.75" customHeight="1">
      <c r="A34" s="2"/>
      <c r="B34" s="52" t="s">
        <v>78</v>
      </c>
      <c r="C34" s="52" t="s">
        <v>75</v>
      </c>
      <c r="D34" s="80">
        <v>92762.0</v>
      </c>
      <c r="E34" s="54" t="s">
        <v>83</v>
      </c>
      <c r="F34" s="55" t="s">
        <v>77</v>
      </c>
      <c r="G34" s="56">
        <v>19.1</v>
      </c>
      <c r="H34" s="101">
        <v>1.28</v>
      </c>
      <c r="I34" s="50">
        <f t="shared" si="11"/>
        <v>24.45</v>
      </c>
      <c r="J34" s="60">
        <v>9.33</v>
      </c>
      <c r="K34" s="50">
        <f t="shared" si="12"/>
        <v>178.2</v>
      </c>
      <c r="L34" s="51">
        <f t="shared" si="13"/>
        <v>202.65</v>
      </c>
      <c r="M34" s="50">
        <f t="shared" si="14"/>
        <v>253.31</v>
      </c>
      <c r="N34" s="130"/>
      <c r="O34" s="2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ht="12.75" customHeight="1">
      <c r="A35" s="2"/>
      <c r="B35" s="52" t="s">
        <v>80</v>
      </c>
      <c r="C35" s="52" t="s">
        <v>75</v>
      </c>
      <c r="D35" s="59">
        <v>94972.0</v>
      </c>
      <c r="E35" s="54" t="s">
        <v>85</v>
      </c>
      <c r="F35" s="55" t="s">
        <v>403</v>
      </c>
      <c r="G35" s="56">
        <v>2.48</v>
      </c>
      <c r="H35" s="60">
        <v>62.08</v>
      </c>
      <c r="I35" s="50">
        <f t="shared" si="11"/>
        <v>153.96</v>
      </c>
      <c r="J35" s="60">
        <v>481.77</v>
      </c>
      <c r="K35" s="50">
        <f t="shared" si="12"/>
        <v>1194.79</v>
      </c>
      <c r="L35" s="51">
        <f t="shared" si="13"/>
        <v>1348.75</v>
      </c>
      <c r="M35" s="50">
        <f t="shared" si="14"/>
        <v>1685.94</v>
      </c>
      <c r="N35" s="130"/>
      <c r="O35" s="2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ht="12.75" customHeight="1">
      <c r="A36" s="2"/>
      <c r="B36" s="52" t="s">
        <v>82</v>
      </c>
      <c r="C36" s="52" t="s">
        <v>36</v>
      </c>
      <c r="D36" s="59">
        <v>104737.0</v>
      </c>
      <c r="E36" s="54" t="s">
        <v>87</v>
      </c>
      <c r="F36" s="55" t="s">
        <v>403</v>
      </c>
      <c r="G36" s="56">
        <v>1.02</v>
      </c>
      <c r="H36" s="60">
        <v>14.93</v>
      </c>
      <c r="I36" s="50">
        <f t="shared" si="11"/>
        <v>15.23</v>
      </c>
      <c r="J36" s="60">
        <v>5.95</v>
      </c>
      <c r="K36" s="50">
        <f t="shared" si="12"/>
        <v>6.07</v>
      </c>
      <c r="L36" s="51">
        <f t="shared" si="13"/>
        <v>21.3</v>
      </c>
      <c r="M36" s="50">
        <f t="shared" si="14"/>
        <v>26.63</v>
      </c>
      <c r="N36" s="130"/>
      <c r="O36" s="130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ht="12.75" customHeight="1">
      <c r="A37" s="2"/>
      <c r="B37" s="52" t="s">
        <v>84</v>
      </c>
      <c r="C37" s="52" t="s">
        <v>36</v>
      </c>
      <c r="D37" s="59">
        <v>156.0</v>
      </c>
      <c r="E37" s="54" t="s">
        <v>404</v>
      </c>
      <c r="F37" s="55" t="s">
        <v>77</v>
      </c>
      <c r="G37" s="73">
        <v>2.0</v>
      </c>
      <c r="H37" s="60">
        <v>17.85</v>
      </c>
      <c r="I37" s="50">
        <f t="shared" si="11"/>
        <v>35.7</v>
      </c>
      <c r="J37" s="60">
        <v>57.51</v>
      </c>
      <c r="K37" s="50">
        <f t="shared" si="12"/>
        <v>115.02</v>
      </c>
      <c r="L37" s="51">
        <f t="shared" si="13"/>
        <v>150.72</v>
      </c>
      <c r="M37" s="50">
        <f t="shared" si="14"/>
        <v>188.4</v>
      </c>
      <c r="N37" s="130"/>
      <c r="O37" s="130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ht="12.75" customHeight="1">
      <c r="A38" s="2"/>
      <c r="B38" s="61" t="s">
        <v>45</v>
      </c>
      <c r="C38" s="62"/>
      <c r="D38" s="62"/>
      <c r="E38" s="62"/>
      <c r="F38" s="63"/>
      <c r="G38" s="63"/>
      <c r="H38" s="63"/>
      <c r="I38" s="64"/>
      <c r="J38" s="63"/>
      <c r="K38" s="64"/>
      <c r="L38" s="65">
        <f t="shared" ref="L38:M38" si="15">SUM(L30:L37)</f>
        <v>5410.81</v>
      </c>
      <c r="M38" s="65">
        <f t="shared" si="15"/>
        <v>6763.51</v>
      </c>
      <c r="N38" s="130"/>
      <c r="O38" s="130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ht="12.75" customHeight="1">
      <c r="A39" s="2"/>
      <c r="B39" s="82"/>
      <c r="C39" s="82"/>
      <c r="D39" s="82"/>
      <c r="E39" s="77"/>
      <c r="F39" s="44"/>
      <c r="G39" s="83"/>
      <c r="H39" s="83"/>
      <c r="I39" s="83"/>
      <c r="J39" s="83"/>
      <c r="K39" s="83"/>
      <c r="L39" s="84"/>
      <c r="M39" s="82"/>
      <c r="N39" s="130"/>
      <c r="O39" s="130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ht="12.75" customHeight="1">
      <c r="A40" s="2"/>
      <c r="B40" s="71">
        <v>4.0</v>
      </c>
      <c r="C40" s="72"/>
      <c r="D40" s="71"/>
      <c r="E40" s="46" t="s">
        <v>88</v>
      </c>
      <c r="F40" s="48"/>
      <c r="G40" s="49"/>
      <c r="H40" s="50"/>
      <c r="I40" s="50"/>
      <c r="J40" s="50"/>
      <c r="K40" s="50"/>
      <c r="L40" s="51"/>
      <c r="M40" s="72"/>
      <c r="N40" s="130"/>
      <c r="O40" s="130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ht="12.75" customHeight="1">
      <c r="A41" s="2"/>
      <c r="B41" s="207">
        <v>45295.0</v>
      </c>
      <c r="C41" s="52" t="s">
        <v>36</v>
      </c>
      <c r="D41" s="78">
        <v>105023.0</v>
      </c>
      <c r="E41" s="205" t="s">
        <v>405</v>
      </c>
      <c r="F41" s="55" t="s">
        <v>41</v>
      </c>
      <c r="G41" s="56">
        <v>62.8</v>
      </c>
      <c r="H41" s="60">
        <v>22.49</v>
      </c>
      <c r="I41" s="50">
        <f t="shared" ref="I41:I47" si="16">ROUND(G41*H41,2)</f>
        <v>1412.37</v>
      </c>
      <c r="J41" s="60">
        <v>56.98</v>
      </c>
      <c r="K41" s="50">
        <f t="shared" ref="K41:K49" si="17">ROUND(G41*J41,2)</f>
        <v>3578.34</v>
      </c>
      <c r="L41" s="51">
        <f t="shared" ref="L41:L49" si="18">I41+K41</f>
        <v>4990.71</v>
      </c>
      <c r="M41" s="50">
        <f t="shared" ref="M41:M49" si="19">ROUND(1.25*L41,2)</f>
        <v>6238.39</v>
      </c>
      <c r="N41" s="130"/>
      <c r="O41" s="2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ht="25.5" customHeight="1">
      <c r="A42" s="2"/>
      <c r="B42" s="207">
        <v>45326.0</v>
      </c>
      <c r="C42" s="52" t="s">
        <v>75</v>
      </c>
      <c r="D42" s="59">
        <v>98546.0</v>
      </c>
      <c r="E42" s="54" t="s">
        <v>102</v>
      </c>
      <c r="F42" s="55" t="s">
        <v>38</v>
      </c>
      <c r="G42" s="56">
        <v>34.9</v>
      </c>
      <c r="H42" s="60">
        <v>26.6</v>
      </c>
      <c r="I42" s="50">
        <f t="shared" si="16"/>
        <v>928.34</v>
      </c>
      <c r="J42" s="60">
        <v>105.54</v>
      </c>
      <c r="K42" s="50">
        <f t="shared" si="17"/>
        <v>3683.35</v>
      </c>
      <c r="L42" s="51">
        <f t="shared" si="18"/>
        <v>4611.69</v>
      </c>
      <c r="M42" s="50">
        <f t="shared" si="19"/>
        <v>5764.61</v>
      </c>
      <c r="N42" s="130"/>
      <c r="O42" s="2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ht="25.5" customHeight="1">
      <c r="A43" s="2"/>
      <c r="B43" s="207">
        <v>45355.0</v>
      </c>
      <c r="C43" s="52" t="s">
        <v>75</v>
      </c>
      <c r="D43" s="87">
        <v>92602.0</v>
      </c>
      <c r="E43" s="88" t="s">
        <v>104</v>
      </c>
      <c r="F43" s="55" t="s">
        <v>105</v>
      </c>
      <c r="G43" s="56">
        <v>6.0</v>
      </c>
      <c r="H43" s="60">
        <v>119.02</v>
      </c>
      <c r="I43" s="50">
        <f t="shared" si="16"/>
        <v>714.12</v>
      </c>
      <c r="J43" s="60">
        <v>573.53</v>
      </c>
      <c r="K43" s="50">
        <f t="shared" si="17"/>
        <v>3441.18</v>
      </c>
      <c r="L43" s="51">
        <f t="shared" si="18"/>
        <v>4155.3</v>
      </c>
      <c r="M43" s="50">
        <f t="shared" si="19"/>
        <v>5194.13</v>
      </c>
      <c r="N43" s="130"/>
      <c r="O43" s="2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ht="25.5" customHeight="1">
      <c r="A44" s="2"/>
      <c r="B44" s="207">
        <v>45386.0</v>
      </c>
      <c r="C44" s="52" t="s">
        <v>75</v>
      </c>
      <c r="D44" s="87">
        <v>92580.0</v>
      </c>
      <c r="E44" s="88" t="s">
        <v>107</v>
      </c>
      <c r="F44" s="55" t="s">
        <v>38</v>
      </c>
      <c r="G44" s="56">
        <v>27.5</v>
      </c>
      <c r="H44" s="60">
        <v>6.51</v>
      </c>
      <c r="I44" s="50">
        <f t="shared" si="16"/>
        <v>179.03</v>
      </c>
      <c r="J44" s="60">
        <v>40.38</v>
      </c>
      <c r="K44" s="50">
        <f t="shared" si="17"/>
        <v>1110.45</v>
      </c>
      <c r="L44" s="51">
        <f t="shared" si="18"/>
        <v>1289.48</v>
      </c>
      <c r="M44" s="50">
        <f t="shared" si="19"/>
        <v>1611.85</v>
      </c>
      <c r="N44" s="130"/>
      <c r="O44" s="2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ht="12.75" customHeight="1">
      <c r="A45" s="2"/>
      <c r="B45" s="207">
        <v>45416.0</v>
      </c>
      <c r="C45" s="52" t="s">
        <v>75</v>
      </c>
      <c r="D45" s="78">
        <v>94216.0</v>
      </c>
      <c r="E45" s="88" t="s">
        <v>406</v>
      </c>
      <c r="F45" s="55" t="s">
        <v>38</v>
      </c>
      <c r="G45" s="56">
        <v>27.5</v>
      </c>
      <c r="H45" s="60">
        <v>3.91</v>
      </c>
      <c r="I45" s="50">
        <f t="shared" si="16"/>
        <v>107.53</v>
      </c>
      <c r="J45" s="60">
        <v>178.86</v>
      </c>
      <c r="K45" s="50">
        <f t="shared" si="17"/>
        <v>4918.65</v>
      </c>
      <c r="L45" s="51">
        <f t="shared" si="18"/>
        <v>5026.18</v>
      </c>
      <c r="M45" s="50">
        <f t="shared" si="19"/>
        <v>6282.73</v>
      </c>
      <c r="N45" s="130"/>
      <c r="O45" s="2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ht="12.75" customHeight="1">
      <c r="A46" s="2"/>
      <c r="B46" s="207">
        <v>45447.0</v>
      </c>
      <c r="C46" s="52" t="s">
        <v>36</v>
      </c>
      <c r="D46" s="87">
        <v>100727.0</v>
      </c>
      <c r="E46" s="115" t="s">
        <v>111</v>
      </c>
      <c r="F46" s="55" t="s">
        <v>38</v>
      </c>
      <c r="G46" s="56">
        <v>27.5</v>
      </c>
      <c r="H46" s="60">
        <v>1.53</v>
      </c>
      <c r="I46" s="50">
        <f t="shared" si="16"/>
        <v>42.08</v>
      </c>
      <c r="J46" s="60">
        <v>24.08</v>
      </c>
      <c r="K46" s="50">
        <f t="shared" si="17"/>
        <v>662.2</v>
      </c>
      <c r="L46" s="51">
        <f t="shared" si="18"/>
        <v>704.28</v>
      </c>
      <c r="M46" s="50">
        <f t="shared" si="19"/>
        <v>880.35</v>
      </c>
      <c r="N46" s="130"/>
      <c r="O46" s="2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ht="12.75" customHeight="1">
      <c r="A47" s="2"/>
      <c r="B47" s="207">
        <v>45477.0</v>
      </c>
      <c r="C47" s="52" t="s">
        <v>75</v>
      </c>
      <c r="D47" s="87">
        <v>100730.0</v>
      </c>
      <c r="E47" s="115" t="s">
        <v>113</v>
      </c>
      <c r="F47" s="55" t="s">
        <v>38</v>
      </c>
      <c r="G47" s="56">
        <v>27.5</v>
      </c>
      <c r="H47" s="60">
        <v>5.2</v>
      </c>
      <c r="I47" s="50">
        <f t="shared" si="16"/>
        <v>143</v>
      </c>
      <c r="J47" s="60">
        <v>17.88</v>
      </c>
      <c r="K47" s="50">
        <f t="shared" si="17"/>
        <v>491.7</v>
      </c>
      <c r="L47" s="51">
        <f t="shared" si="18"/>
        <v>634.7</v>
      </c>
      <c r="M47" s="50">
        <f t="shared" si="19"/>
        <v>793.38</v>
      </c>
      <c r="N47" s="208"/>
      <c r="O47" s="209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ht="12.75" customHeight="1">
      <c r="A48" s="2"/>
      <c r="B48" s="207">
        <v>45508.0</v>
      </c>
      <c r="C48" s="52" t="s">
        <v>75</v>
      </c>
      <c r="D48" s="87">
        <v>100327.0</v>
      </c>
      <c r="E48" s="115" t="s">
        <v>115</v>
      </c>
      <c r="F48" s="55" t="s">
        <v>41</v>
      </c>
      <c r="G48" s="56">
        <v>11.0</v>
      </c>
      <c r="H48" s="89">
        <v>8.35</v>
      </c>
      <c r="I48" s="50">
        <f>ROUND(G48*J48,2)</f>
        <v>520.52</v>
      </c>
      <c r="J48" s="60">
        <v>47.32</v>
      </c>
      <c r="K48" s="50">
        <f t="shared" si="17"/>
        <v>520.52</v>
      </c>
      <c r="L48" s="51">
        <f t="shared" si="18"/>
        <v>1041.04</v>
      </c>
      <c r="M48" s="50">
        <f t="shared" si="19"/>
        <v>1301.3</v>
      </c>
      <c r="N48" s="210"/>
      <c r="O48" s="21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ht="12.75" customHeight="1">
      <c r="A49" s="2"/>
      <c r="B49" s="207">
        <v>45539.0</v>
      </c>
      <c r="C49" s="52" t="s">
        <v>75</v>
      </c>
      <c r="D49" s="87">
        <v>94227.0</v>
      </c>
      <c r="E49" s="88" t="s">
        <v>117</v>
      </c>
      <c r="F49" s="55" t="s">
        <v>118</v>
      </c>
      <c r="G49" s="56">
        <v>11.0</v>
      </c>
      <c r="H49" s="60">
        <v>10.14</v>
      </c>
      <c r="I49" s="50">
        <f>ROUND(G49*H49,2)</f>
        <v>111.54</v>
      </c>
      <c r="J49" s="60">
        <v>49.56</v>
      </c>
      <c r="K49" s="50">
        <f t="shared" si="17"/>
        <v>545.16</v>
      </c>
      <c r="L49" s="51">
        <f t="shared" si="18"/>
        <v>656.7</v>
      </c>
      <c r="M49" s="50">
        <f t="shared" si="19"/>
        <v>820.88</v>
      </c>
      <c r="N49" s="210"/>
      <c r="O49" s="21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ht="12.75" customHeight="1">
      <c r="A50" s="2"/>
      <c r="B50" s="61" t="s">
        <v>45</v>
      </c>
      <c r="C50" s="62"/>
      <c r="D50" s="62"/>
      <c r="E50" s="62"/>
      <c r="F50" s="63"/>
      <c r="G50" s="63"/>
      <c r="H50" s="63"/>
      <c r="I50" s="64"/>
      <c r="J50" s="63"/>
      <c r="K50" s="64"/>
      <c r="L50" s="65">
        <f t="shared" ref="L50:M50" si="20">SUM(L41:L49)</f>
        <v>23110.08</v>
      </c>
      <c r="M50" s="65">
        <f t="shared" si="20"/>
        <v>28887.62</v>
      </c>
      <c r="N50" s="210"/>
      <c r="O50" s="21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ht="12.75" customHeight="1">
      <c r="A51" s="2"/>
      <c r="B51" s="82"/>
      <c r="C51" s="82"/>
      <c r="D51" s="82"/>
      <c r="E51" s="77"/>
      <c r="F51" s="44"/>
      <c r="G51" s="90"/>
      <c r="H51" s="90"/>
      <c r="I51" s="90"/>
      <c r="J51" s="90"/>
      <c r="K51" s="90"/>
      <c r="L51" s="91"/>
      <c r="M51" s="82"/>
      <c r="N51" s="210"/>
      <c r="O51" s="21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ht="12.75" customHeight="1">
      <c r="A52" s="2"/>
      <c r="B52" s="71">
        <v>5.0</v>
      </c>
      <c r="C52" s="72"/>
      <c r="D52" s="71"/>
      <c r="E52" s="46" t="s">
        <v>122</v>
      </c>
      <c r="F52" s="48"/>
      <c r="G52" s="49"/>
      <c r="H52" s="50"/>
      <c r="I52" s="50"/>
      <c r="J52" s="50"/>
      <c r="K52" s="50"/>
      <c r="L52" s="51"/>
      <c r="M52" s="72"/>
      <c r="N52" s="210"/>
      <c r="O52" s="21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ht="12.75" customHeight="1">
      <c r="A53" s="2"/>
      <c r="B53" s="52" t="s">
        <v>123</v>
      </c>
      <c r="C53" s="52" t="s">
        <v>75</v>
      </c>
      <c r="D53" s="59">
        <v>103331.0</v>
      </c>
      <c r="E53" s="54" t="s">
        <v>124</v>
      </c>
      <c r="F53" s="55" t="s">
        <v>38</v>
      </c>
      <c r="G53" s="56">
        <v>131.88</v>
      </c>
      <c r="H53" s="60">
        <v>41.31</v>
      </c>
      <c r="I53" s="50">
        <f>ROUND(G53*H53,2)</f>
        <v>5447.96</v>
      </c>
      <c r="J53" s="60">
        <v>53.05</v>
      </c>
      <c r="K53" s="50">
        <f>ROUND(G53*J53,2)</f>
        <v>6996.23</v>
      </c>
      <c r="L53" s="51">
        <f>I53+K53</f>
        <v>12444.19</v>
      </c>
      <c r="M53" s="50">
        <f>ROUND(1.25*L53,2)</f>
        <v>15555.24</v>
      </c>
      <c r="N53" s="210"/>
      <c r="O53" s="21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ht="12.75" customHeight="1">
      <c r="A54" s="2"/>
      <c r="B54" s="61" t="s">
        <v>45</v>
      </c>
      <c r="C54" s="62"/>
      <c r="D54" s="62"/>
      <c r="E54" s="62"/>
      <c r="F54" s="63"/>
      <c r="G54" s="63"/>
      <c r="H54" s="63"/>
      <c r="I54" s="64"/>
      <c r="J54" s="63"/>
      <c r="K54" s="64"/>
      <c r="L54" s="65">
        <f t="shared" ref="L54:M54" si="21">SUM(L53)</f>
        <v>12444.19</v>
      </c>
      <c r="M54" s="65">
        <f t="shared" si="21"/>
        <v>15555.24</v>
      </c>
      <c r="N54" s="210"/>
      <c r="O54" s="211"/>
      <c r="P54" s="2"/>
      <c r="Q54" s="2"/>
      <c r="R54" s="2" t="s">
        <v>127</v>
      </c>
      <c r="S54" s="2"/>
      <c r="T54" s="93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ht="12.75" customHeight="1">
      <c r="A55" s="2"/>
      <c r="B55" s="82"/>
      <c r="C55" s="82"/>
      <c r="D55" s="82"/>
      <c r="E55" s="77"/>
      <c r="F55" s="44"/>
      <c r="G55" s="90"/>
      <c r="H55" s="90"/>
      <c r="I55" s="90"/>
      <c r="J55" s="90"/>
      <c r="K55" s="90"/>
      <c r="L55" s="91"/>
      <c r="M55" s="82"/>
      <c r="N55" s="210"/>
      <c r="O55" s="21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ht="12.75" customHeight="1">
      <c r="A56" s="2"/>
      <c r="B56" s="71">
        <v>6.0</v>
      </c>
      <c r="C56" s="72"/>
      <c r="D56" s="71"/>
      <c r="E56" s="46" t="s">
        <v>141</v>
      </c>
      <c r="F56" s="48"/>
      <c r="G56" s="49"/>
      <c r="H56" s="50"/>
      <c r="I56" s="50"/>
      <c r="J56" s="50"/>
      <c r="K56" s="50"/>
      <c r="L56" s="51"/>
      <c r="M56" s="72"/>
      <c r="N56" s="210"/>
      <c r="O56" s="21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ht="12.75" customHeight="1">
      <c r="A57" s="2"/>
      <c r="B57" s="212" t="s">
        <v>129</v>
      </c>
      <c r="C57" s="52" t="s">
        <v>36</v>
      </c>
      <c r="D57" s="59">
        <v>87879.0</v>
      </c>
      <c r="E57" s="54" t="s">
        <v>143</v>
      </c>
      <c r="F57" s="55" t="s">
        <v>38</v>
      </c>
      <c r="G57" s="101">
        <v>263.76</v>
      </c>
      <c r="H57" s="60">
        <v>2.47</v>
      </c>
      <c r="I57" s="50">
        <f t="shared" ref="I57:I67" si="22">ROUND(G57*H57,2)</f>
        <v>651.49</v>
      </c>
      <c r="J57" s="60">
        <v>2.13</v>
      </c>
      <c r="K57" s="50">
        <f t="shared" ref="K57:K67" si="23">ROUND(G57*J57,2)</f>
        <v>561.81</v>
      </c>
      <c r="L57" s="51">
        <f t="shared" ref="L57:L67" si="24">I57+K57</f>
        <v>1213.3</v>
      </c>
      <c r="M57" s="50">
        <f t="shared" ref="M57:M67" si="25">ROUND(1.25*L57,2)</f>
        <v>1516.63</v>
      </c>
      <c r="N57" s="210"/>
      <c r="O57" s="21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ht="12.75" customHeight="1">
      <c r="A58" s="2"/>
      <c r="B58" s="212" t="s">
        <v>131</v>
      </c>
      <c r="C58" s="52" t="s">
        <v>36</v>
      </c>
      <c r="D58" s="52">
        <v>87547.0</v>
      </c>
      <c r="E58" s="54" t="s">
        <v>149</v>
      </c>
      <c r="F58" s="55" t="s">
        <v>38</v>
      </c>
      <c r="G58" s="101">
        <v>263.76</v>
      </c>
      <c r="H58" s="50">
        <v>14.47</v>
      </c>
      <c r="I58" s="50">
        <f t="shared" si="22"/>
        <v>3816.61</v>
      </c>
      <c r="J58" s="50">
        <v>11.65</v>
      </c>
      <c r="K58" s="50">
        <f t="shared" si="23"/>
        <v>3072.8</v>
      </c>
      <c r="L58" s="51">
        <f t="shared" si="24"/>
        <v>6889.41</v>
      </c>
      <c r="M58" s="50">
        <f t="shared" si="25"/>
        <v>8611.76</v>
      </c>
      <c r="N58" s="210"/>
      <c r="O58" s="21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ht="12.75" customHeight="1">
      <c r="A59" s="2"/>
      <c r="B59" s="212" t="s">
        <v>133</v>
      </c>
      <c r="C59" s="52" t="s">
        <v>36</v>
      </c>
      <c r="D59" s="80">
        <v>104598.0</v>
      </c>
      <c r="E59" s="54" t="s">
        <v>407</v>
      </c>
      <c r="F59" s="55" t="s">
        <v>38</v>
      </c>
      <c r="G59" s="101">
        <v>587.24</v>
      </c>
      <c r="H59" s="60">
        <v>15.84</v>
      </c>
      <c r="I59" s="50">
        <f t="shared" si="22"/>
        <v>9301.88</v>
      </c>
      <c r="J59" s="60">
        <v>107.53</v>
      </c>
      <c r="K59" s="50">
        <f t="shared" si="23"/>
        <v>63145.92</v>
      </c>
      <c r="L59" s="51">
        <f t="shared" si="24"/>
        <v>72447.8</v>
      </c>
      <c r="M59" s="50">
        <f t="shared" si="25"/>
        <v>90559.75</v>
      </c>
      <c r="N59" s="210"/>
      <c r="O59" s="21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ht="12.75" customHeight="1">
      <c r="A60" s="2"/>
      <c r="B60" s="212" t="s">
        <v>135</v>
      </c>
      <c r="C60" s="52" t="s">
        <v>36</v>
      </c>
      <c r="D60" s="80">
        <v>104611.0</v>
      </c>
      <c r="E60" s="54" t="s">
        <v>408</v>
      </c>
      <c r="F60" s="55" t="s">
        <v>38</v>
      </c>
      <c r="G60" s="50">
        <v>188.27</v>
      </c>
      <c r="H60" s="60">
        <v>27.44</v>
      </c>
      <c r="I60" s="50">
        <f t="shared" si="22"/>
        <v>5166.13</v>
      </c>
      <c r="J60" s="60">
        <v>69.9</v>
      </c>
      <c r="K60" s="50">
        <f t="shared" si="23"/>
        <v>13160.07</v>
      </c>
      <c r="L60" s="51">
        <f t="shared" si="24"/>
        <v>18326.2</v>
      </c>
      <c r="M60" s="50">
        <f t="shared" si="25"/>
        <v>22907.75</v>
      </c>
      <c r="N60" s="130"/>
      <c r="O60" s="2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ht="12.75" customHeight="1">
      <c r="A61" s="2"/>
      <c r="B61" s="212" t="s">
        <v>137</v>
      </c>
      <c r="C61" s="52" t="s">
        <v>36</v>
      </c>
      <c r="D61" s="80">
        <v>4786.0</v>
      </c>
      <c r="E61" s="54" t="s">
        <v>157</v>
      </c>
      <c r="F61" s="55" t="s">
        <v>38</v>
      </c>
      <c r="G61" s="50">
        <v>20.0</v>
      </c>
      <c r="H61" s="60">
        <v>35.55</v>
      </c>
      <c r="I61" s="50">
        <f t="shared" si="22"/>
        <v>711</v>
      </c>
      <c r="J61" s="60">
        <v>82.95</v>
      </c>
      <c r="K61" s="50">
        <f t="shared" si="23"/>
        <v>1659</v>
      </c>
      <c r="L61" s="51">
        <f t="shared" si="24"/>
        <v>2370</v>
      </c>
      <c r="M61" s="50">
        <f t="shared" si="25"/>
        <v>2962.5</v>
      </c>
      <c r="N61" s="205"/>
      <c r="O61" s="2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ht="12.75" customHeight="1">
      <c r="A62" s="2"/>
      <c r="B62" s="212" t="s">
        <v>139</v>
      </c>
      <c r="C62" s="52" t="s">
        <v>36</v>
      </c>
      <c r="D62" s="213">
        <v>101820.0</v>
      </c>
      <c r="E62" s="76" t="s">
        <v>409</v>
      </c>
      <c r="F62" s="55" t="s">
        <v>38</v>
      </c>
      <c r="G62" s="50">
        <v>123.12</v>
      </c>
      <c r="H62" s="60">
        <v>30.38</v>
      </c>
      <c r="I62" s="50">
        <f t="shared" si="22"/>
        <v>3740.39</v>
      </c>
      <c r="J62" s="60">
        <v>14.92</v>
      </c>
      <c r="K62" s="50">
        <f t="shared" si="23"/>
        <v>1836.95</v>
      </c>
      <c r="L62" s="51">
        <f t="shared" si="24"/>
        <v>5577.34</v>
      </c>
      <c r="M62" s="50">
        <f t="shared" si="25"/>
        <v>6971.68</v>
      </c>
      <c r="N62" s="205"/>
      <c r="O62" s="2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ht="12.75" customHeight="1">
      <c r="A63" s="2"/>
      <c r="B63" s="212" t="s">
        <v>410</v>
      </c>
      <c r="C63" s="52" t="s">
        <v>36</v>
      </c>
      <c r="D63" s="213">
        <v>94275.0</v>
      </c>
      <c r="E63" s="76" t="s">
        <v>411</v>
      </c>
      <c r="F63" s="55" t="s">
        <v>38</v>
      </c>
      <c r="G63" s="50">
        <v>6.0</v>
      </c>
      <c r="H63" s="101">
        <v>9.03</v>
      </c>
      <c r="I63" s="50">
        <f t="shared" si="22"/>
        <v>54.18</v>
      </c>
      <c r="J63" s="60">
        <v>2.26</v>
      </c>
      <c r="K63" s="50">
        <f t="shared" si="23"/>
        <v>13.56</v>
      </c>
      <c r="L63" s="51">
        <f t="shared" si="24"/>
        <v>67.74</v>
      </c>
      <c r="M63" s="50">
        <f t="shared" si="25"/>
        <v>84.68</v>
      </c>
      <c r="N63" s="205"/>
      <c r="O63" s="2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ht="12.75" customHeight="1">
      <c r="A64" s="2"/>
      <c r="B64" s="212" t="s">
        <v>412</v>
      </c>
      <c r="C64" s="52" t="s">
        <v>36</v>
      </c>
      <c r="D64" s="213">
        <v>90082.0</v>
      </c>
      <c r="E64" s="76" t="s">
        <v>413</v>
      </c>
      <c r="F64" s="55" t="s">
        <v>71</v>
      </c>
      <c r="G64" s="50">
        <v>17.28</v>
      </c>
      <c r="H64" s="60">
        <v>2.78</v>
      </c>
      <c r="I64" s="50">
        <f t="shared" si="22"/>
        <v>48.04</v>
      </c>
      <c r="J64" s="60">
        <v>8.86</v>
      </c>
      <c r="K64" s="50">
        <f t="shared" si="23"/>
        <v>153.1</v>
      </c>
      <c r="L64" s="51">
        <f t="shared" si="24"/>
        <v>201.14</v>
      </c>
      <c r="M64" s="50">
        <f t="shared" si="25"/>
        <v>251.43</v>
      </c>
      <c r="N64" s="205"/>
      <c r="O64" s="2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ht="12.75" customHeight="1">
      <c r="A65" s="2"/>
      <c r="B65" s="212" t="s">
        <v>414</v>
      </c>
      <c r="C65" s="52" t="s">
        <v>36</v>
      </c>
      <c r="D65" s="213">
        <v>96399.0</v>
      </c>
      <c r="E65" s="76" t="s">
        <v>415</v>
      </c>
      <c r="F65" s="55" t="s">
        <v>71</v>
      </c>
      <c r="G65" s="50">
        <v>10.8</v>
      </c>
      <c r="H65" s="101">
        <v>4.58</v>
      </c>
      <c r="I65" s="50">
        <f t="shared" si="22"/>
        <v>49.46</v>
      </c>
      <c r="J65" s="60">
        <v>125.86</v>
      </c>
      <c r="K65" s="50">
        <f t="shared" si="23"/>
        <v>1359.29</v>
      </c>
      <c r="L65" s="51">
        <f t="shared" si="24"/>
        <v>1408.75</v>
      </c>
      <c r="M65" s="50">
        <f t="shared" si="25"/>
        <v>1760.94</v>
      </c>
      <c r="N65" s="205"/>
      <c r="O65" s="2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ht="12.75" customHeight="1">
      <c r="A66" s="2"/>
      <c r="B66" s="212" t="s">
        <v>416</v>
      </c>
      <c r="C66" s="52" t="s">
        <v>36</v>
      </c>
      <c r="D66" s="213">
        <v>100565.0</v>
      </c>
      <c r="E66" s="76" t="s">
        <v>417</v>
      </c>
      <c r="F66" s="55" t="s">
        <v>71</v>
      </c>
      <c r="G66" s="50">
        <v>4.32</v>
      </c>
      <c r="H66" s="60">
        <v>8.05</v>
      </c>
      <c r="I66" s="50">
        <f t="shared" si="22"/>
        <v>34.78</v>
      </c>
      <c r="J66" s="60">
        <v>104.13</v>
      </c>
      <c r="K66" s="50">
        <f t="shared" si="23"/>
        <v>449.84</v>
      </c>
      <c r="L66" s="51">
        <f t="shared" si="24"/>
        <v>484.62</v>
      </c>
      <c r="M66" s="50">
        <f t="shared" si="25"/>
        <v>605.78</v>
      </c>
      <c r="N66" s="205"/>
      <c r="O66" s="2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ht="12.75" customHeight="1">
      <c r="A67" s="2"/>
      <c r="B67" s="212" t="s">
        <v>418</v>
      </c>
      <c r="C67" s="52" t="s">
        <v>36</v>
      </c>
      <c r="D67" s="213">
        <v>92398.0</v>
      </c>
      <c r="E67" s="76" t="s">
        <v>419</v>
      </c>
      <c r="F67" s="55" t="s">
        <v>38</v>
      </c>
      <c r="G67" s="50">
        <v>21.6</v>
      </c>
      <c r="H67" s="60">
        <v>10.77</v>
      </c>
      <c r="I67" s="50">
        <f t="shared" si="22"/>
        <v>232.63</v>
      </c>
      <c r="J67" s="60">
        <v>65.8</v>
      </c>
      <c r="K67" s="50">
        <f t="shared" si="23"/>
        <v>1421.28</v>
      </c>
      <c r="L67" s="51">
        <f t="shared" si="24"/>
        <v>1653.91</v>
      </c>
      <c r="M67" s="50">
        <f t="shared" si="25"/>
        <v>2067.39</v>
      </c>
      <c r="N67" s="205"/>
      <c r="O67" s="2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ht="12.75" customHeight="1">
      <c r="A68" s="2"/>
      <c r="B68" s="61" t="s">
        <v>45</v>
      </c>
      <c r="C68" s="62"/>
      <c r="D68" s="99"/>
      <c r="E68" s="62"/>
      <c r="F68" s="63"/>
      <c r="G68" s="63"/>
      <c r="H68" s="63"/>
      <c r="I68" s="64"/>
      <c r="J68" s="63"/>
      <c r="K68" s="64"/>
      <c r="L68" s="65">
        <f t="shared" ref="L68:M68" si="26">SUM(L57:L67)</f>
        <v>110640.21</v>
      </c>
      <c r="M68" s="65">
        <f t="shared" si="26"/>
        <v>138300.29</v>
      </c>
      <c r="N68" s="205"/>
      <c r="O68" s="2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ht="12.75" customHeight="1">
      <c r="A69" s="2"/>
      <c r="B69" s="82"/>
      <c r="C69" s="82"/>
      <c r="D69" s="82"/>
      <c r="E69" s="77"/>
      <c r="F69" s="44"/>
      <c r="G69" s="83"/>
      <c r="H69" s="83"/>
      <c r="I69" s="83"/>
      <c r="J69" s="83"/>
      <c r="K69" s="83"/>
      <c r="L69" s="84"/>
      <c r="M69" s="82"/>
      <c r="N69" s="130"/>
      <c r="O69" s="2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ht="12.75" customHeight="1">
      <c r="A70" s="2"/>
      <c r="B70" s="71">
        <v>7.0</v>
      </c>
      <c r="C70" s="72"/>
      <c r="D70" s="71"/>
      <c r="E70" s="46" t="s">
        <v>158</v>
      </c>
      <c r="F70" s="48"/>
      <c r="G70" s="49"/>
      <c r="H70" s="50"/>
      <c r="I70" s="50"/>
      <c r="J70" s="50"/>
      <c r="K70" s="50"/>
      <c r="L70" s="51"/>
      <c r="M70" s="72"/>
      <c r="N70" s="130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ht="12.75" customHeight="1">
      <c r="A71" s="2"/>
      <c r="B71" s="207">
        <v>45298.0</v>
      </c>
      <c r="C71" s="52" t="s">
        <v>36</v>
      </c>
      <c r="D71" s="80">
        <v>91338.0</v>
      </c>
      <c r="E71" s="213" t="s">
        <v>175</v>
      </c>
      <c r="F71" s="55" t="s">
        <v>38</v>
      </c>
      <c r="G71" s="56">
        <v>35.76</v>
      </c>
      <c r="H71" s="60">
        <v>29.83</v>
      </c>
      <c r="I71" s="50">
        <f t="shared" ref="I71:I74" si="27">ROUND(G71*H71,2)</f>
        <v>1066.72</v>
      </c>
      <c r="J71" s="60">
        <v>971.07</v>
      </c>
      <c r="K71" s="50">
        <f t="shared" ref="K71:K74" si="28">ROUND(G71*J71,2)</f>
        <v>34725.46</v>
      </c>
      <c r="L71" s="51">
        <f t="shared" ref="L71:L74" si="29">I71+K71</f>
        <v>35792.18</v>
      </c>
      <c r="M71" s="50">
        <f t="shared" ref="M71:M74" si="30">ROUND(1.25*L71,2)</f>
        <v>44740.23</v>
      </c>
      <c r="N71" s="130"/>
      <c r="O71" s="2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ht="12.75" customHeight="1">
      <c r="A72" s="2"/>
      <c r="B72" s="207">
        <v>45329.0</v>
      </c>
      <c r="C72" s="52" t="s">
        <v>36</v>
      </c>
      <c r="D72" s="80">
        <v>100702.0</v>
      </c>
      <c r="E72" s="76" t="s">
        <v>177</v>
      </c>
      <c r="F72" s="55" t="s">
        <v>38</v>
      </c>
      <c r="G72" s="56">
        <v>4.2</v>
      </c>
      <c r="H72" s="60">
        <v>29.83</v>
      </c>
      <c r="I72" s="50">
        <f t="shared" si="27"/>
        <v>125.29</v>
      </c>
      <c r="J72" s="101">
        <v>713.4</v>
      </c>
      <c r="K72" s="50">
        <f t="shared" si="28"/>
        <v>2996.28</v>
      </c>
      <c r="L72" s="51">
        <f t="shared" si="29"/>
        <v>3121.57</v>
      </c>
      <c r="M72" s="50">
        <f t="shared" si="30"/>
        <v>3901.96</v>
      </c>
      <c r="N72" s="130"/>
      <c r="O72" s="21"/>
      <c r="P72" s="2"/>
      <c r="Q72" s="2"/>
      <c r="R72" s="2"/>
      <c r="S72" s="2"/>
      <c r="T72" s="2"/>
      <c r="U72" s="21"/>
      <c r="V72" s="2"/>
      <c r="W72" s="2"/>
      <c r="X72" s="2"/>
      <c r="Y72" s="2"/>
      <c r="Z72" s="2"/>
      <c r="AA72" s="2"/>
      <c r="AB72" s="2"/>
      <c r="AC72" s="2"/>
      <c r="AD72" s="2"/>
    </row>
    <row r="73" ht="12.75" customHeight="1">
      <c r="A73" s="2"/>
      <c r="B73" s="207">
        <v>45358.0</v>
      </c>
      <c r="C73" s="52" t="s">
        <v>36</v>
      </c>
      <c r="D73" s="80">
        <v>91338.0</v>
      </c>
      <c r="E73" s="76" t="s">
        <v>179</v>
      </c>
      <c r="F73" s="55" t="s">
        <v>38</v>
      </c>
      <c r="G73" s="56">
        <v>7.56</v>
      </c>
      <c r="H73" s="60">
        <v>29.83</v>
      </c>
      <c r="I73" s="50">
        <f t="shared" si="27"/>
        <v>225.51</v>
      </c>
      <c r="J73" s="60">
        <v>971.07</v>
      </c>
      <c r="K73" s="50">
        <f t="shared" si="28"/>
        <v>7341.29</v>
      </c>
      <c r="L73" s="51">
        <f t="shared" si="29"/>
        <v>7566.8</v>
      </c>
      <c r="M73" s="50">
        <f t="shared" si="30"/>
        <v>9458.5</v>
      </c>
      <c r="N73" s="214"/>
      <c r="O73" s="21"/>
      <c r="P73" s="2"/>
      <c r="Q73" s="2"/>
      <c r="R73" s="2"/>
      <c r="S73" s="2"/>
      <c r="T73" s="2"/>
      <c r="U73" s="21"/>
      <c r="V73" s="2"/>
      <c r="W73" s="2"/>
      <c r="X73" s="2"/>
      <c r="Y73" s="2"/>
      <c r="Z73" s="2"/>
      <c r="AA73" s="2"/>
      <c r="AB73" s="2"/>
      <c r="AC73" s="2"/>
      <c r="AD73" s="2"/>
    </row>
    <row r="74" ht="12.75" customHeight="1">
      <c r="A74" s="2"/>
      <c r="B74" s="207">
        <v>45389.0</v>
      </c>
      <c r="C74" s="52" t="s">
        <v>36</v>
      </c>
      <c r="D74" s="59">
        <v>94569.0</v>
      </c>
      <c r="E74" s="95" t="s">
        <v>420</v>
      </c>
      <c r="F74" s="55" t="s">
        <v>38</v>
      </c>
      <c r="G74" s="56">
        <v>6.0</v>
      </c>
      <c r="H74" s="94">
        <v>31.56</v>
      </c>
      <c r="I74" s="50">
        <f t="shared" si="27"/>
        <v>189.36</v>
      </c>
      <c r="J74" s="94">
        <v>383.6</v>
      </c>
      <c r="K74" s="50">
        <f t="shared" si="28"/>
        <v>2301.6</v>
      </c>
      <c r="L74" s="51">
        <f t="shared" si="29"/>
        <v>2490.96</v>
      </c>
      <c r="M74" s="50">
        <f t="shared" si="30"/>
        <v>3113.7</v>
      </c>
      <c r="N74" s="214"/>
      <c r="O74" s="21"/>
      <c r="P74" s="2"/>
      <c r="Q74" s="2"/>
      <c r="R74" s="2"/>
      <c r="S74" s="2"/>
      <c r="T74" s="2"/>
      <c r="U74" s="21"/>
      <c r="V74" s="2"/>
      <c r="W74" s="2"/>
      <c r="X74" s="2"/>
      <c r="Y74" s="2"/>
      <c r="Z74" s="2"/>
      <c r="AA74" s="2"/>
      <c r="AB74" s="2"/>
      <c r="AC74" s="2"/>
      <c r="AD74" s="2"/>
    </row>
    <row r="75" ht="12.75" customHeight="1">
      <c r="A75" s="2"/>
      <c r="B75" s="215" t="s">
        <v>45</v>
      </c>
      <c r="C75" s="215"/>
      <c r="D75" s="215"/>
      <c r="E75" s="215"/>
      <c r="F75" s="47"/>
      <c r="G75" s="47"/>
      <c r="H75" s="47"/>
      <c r="I75" s="47"/>
      <c r="J75" s="47"/>
      <c r="K75" s="47"/>
      <c r="L75" s="65">
        <f t="shared" ref="L75:M75" si="31">SUM(L71:L74)</f>
        <v>48971.51</v>
      </c>
      <c r="M75" s="65">
        <f t="shared" si="31"/>
        <v>61214.39</v>
      </c>
      <c r="N75" s="214"/>
      <c r="O75" s="2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ht="12.75" customHeight="1">
      <c r="A76" s="2"/>
      <c r="B76" s="66"/>
      <c r="C76" s="66"/>
      <c r="D76" s="66"/>
      <c r="E76" s="67"/>
      <c r="F76" s="68"/>
      <c r="G76" s="69"/>
      <c r="H76" s="69"/>
      <c r="I76" s="69"/>
      <c r="J76" s="69"/>
      <c r="K76" s="69"/>
      <c r="L76" s="70"/>
      <c r="M76" s="66"/>
      <c r="N76" s="214"/>
      <c r="O76" s="2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ht="12.75" customHeight="1">
      <c r="A77" s="2"/>
      <c r="B77" s="71">
        <v>8.0</v>
      </c>
      <c r="C77" s="72"/>
      <c r="D77" s="71"/>
      <c r="E77" s="46" t="s">
        <v>188</v>
      </c>
      <c r="F77" s="48"/>
      <c r="G77" s="49"/>
      <c r="H77" s="50"/>
      <c r="I77" s="50"/>
      <c r="J77" s="50"/>
      <c r="K77" s="50"/>
      <c r="L77" s="51"/>
      <c r="M77" s="72"/>
      <c r="N77" s="214"/>
      <c r="O77" s="2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ht="12.75" customHeight="1">
      <c r="A78" s="2"/>
      <c r="B78" s="212" t="s">
        <v>159</v>
      </c>
      <c r="C78" s="52" t="s">
        <v>36</v>
      </c>
      <c r="D78" s="85" t="s">
        <v>120</v>
      </c>
      <c r="E78" s="216" t="s">
        <v>190</v>
      </c>
      <c r="F78" s="55" t="s">
        <v>41</v>
      </c>
      <c r="G78" s="56">
        <v>151.6</v>
      </c>
      <c r="H78" s="60">
        <v>17.25</v>
      </c>
      <c r="I78" s="50">
        <f t="shared" ref="I78:I102" si="32">ROUND(G78*H78,2)</f>
        <v>2615.1</v>
      </c>
      <c r="J78" s="60">
        <v>57.5</v>
      </c>
      <c r="K78" s="50">
        <f t="shared" ref="K78:K102" si="33">ROUND(G78*J78,2)</f>
        <v>8717</v>
      </c>
      <c r="L78" s="51">
        <f t="shared" ref="L78:L102" si="34">I78+K78</f>
        <v>11332.1</v>
      </c>
      <c r="M78" s="50">
        <f t="shared" ref="M78:M102" si="35">ROUND(1.25*L78,2)</f>
        <v>14165.13</v>
      </c>
      <c r="N78" s="214"/>
      <c r="O78" s="2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ht="12.0" customHeight="1">
      <c r="A79" s="2"/>
      <c r="B79" s="212" t="s">
        <v>161</v>
      </c>
      <c r="C79" s="52" t="s">
        <v>36</v>
      </c>
      <c r="D79" s="85">
        <v>95728.0</v>
      </c>
      <c r="E79" s="217" t="s">
        <v>192</v>
      </c>
      <c r="F79" s="55" t="s">
        <v>41</v>
      </c>
      <c r="G79" s="56">
        <v>296.6</v>
      </c>
      <c r="H79" s="73">
        <v>19.64</v>
      </c>
      <c r="I79" s="50">
        <f t="shared" si="32"/>
        <v>5825.22</v>
      </c>
      <c r="J79" s="60">
        <v>13.02</v>
      </c>
      <c r="K79" s="50">
        <f t="shared" si="33"/>
        <v>3861.73</v>
      </c>
      <c r="L79" s="51">
        <f t="shared" si="34"/>
        <v>9686.95</v>
      </c>
      <c r="M79" s="50">
        <f t="shared" si="35"/>
        <v>12108.69</v>
      </c>
      <c r="N79" s="130"/>
      <c r="O79" s="2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ht="12.75" customHeight="1">
      <c r="A80" s="2"/>
      <c r="B80" s="212" t="s">
        <v>165</v>
      </c>
      <c r="C80" s="52" t="s">
        <v>36</v>
      </c>
      <c r="D80" s="85">
        <v>104397.0</v>
      </c>
      <c r="E80" s="217" t="s">
        <v>194</v>
      </c>
      <c r="F80" s="55" t="s">
        <v>195</v>
      </c>
      <c r="G80" s="56">
        <v>97.0</v>
      </c>
      <c r="H80" s="73">
        <v>13.69</v>
      </c>
      <c r="I80" s="50">
        <f t="shared" si="32"/>
        <v>1327.93</v>
      </c>
      <c r="J80" s="89">
        <v>14.39</v>
      </c>
      <c r="K80" s="50">
        <f t="shared" si="33"/>
        <v>1395.83</v>
      </c>
      <c r="L80" s="51">
        <f t="shared" si="34"/>
        <v>2723.76</v>
      </c>
      <c r="M80" s="50">
        <f t="shared" si="35"/>
        <v>3404.7</v>
      </c>
      <c r="N80" s="130"/>
      <c r="O80" s="2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ht="12.75" customHeight="1">
      <c r="A81" s="2"/>
      <c r="B81" s="212" t="s">
        <v>167</v>
      </c>
      <c r="C81" s="52" t="s">
        <v>36</v>
      </c>
      <c r="D81" s="85">
        <v>96562.0</v>
      </c>
      <c r="E81" s="217" t="s">
        <v>197</v>
      </c>
      <c r="F81" s="55" t="s">
        <v>41</v>
      </c>
      <c r="G81" s="56">
        <v>151.6</v>
      </c>
      <c r="H81" s="60">
        <v>26.7</v>
      </c>
      <c r="I81" s="50">
        <f t="shared" si="32"/>
        <v>4047.72</v>
      </c>
      <c r="J81" s="73">
        <v>33.04</v>
      </c>
      <c r="K81" s="50">
        <f t="shared" si="33"/>
        <v>5008.86</v>
      </c>
      <c r="L81" s="51">
        <f t="shared" si="34"/>
        <v>9056.58</v>
      </c>
      <c r="M81" s="50">
        <f t="shared" si="35"/>
        <v>11320.73</v>
      </c>
      <c r="N81" s="130"/>
      <c r="O81" s="2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ht="12.75" customHeight="1">
      <c r="A82" s="2"/>
      <c r="B82" s="212" t="s">
        <v>170</v>
      </c>
      <c r="C82" s="52" t="s">
        <v>36</v>
      </c>
      <c r="D82" s="85">
        <v>92004.0</v>
      </c>
      <c r="E82" s="217" t="s">
        <v>421</v>
      </c>
      <c r="F82" s="55" t="s">
        <v>65</v>
      </c>
      <c r="G82" s="50">
        <v>30.0</v>
      </c>
      <c r="H82" s="73">
        <v>34.92</v>
      </c>
      <c r="I82" s="50">
        <f t="shared" si="32"/>
        <v>1047.6</v>
      </c>
      <c r="J82" s="73">
        <v>28.22</v>
      </c>
      <c r="K82" s="50">
        <f t="shared" si="33"/>
        <v>846.6</v>
      </c>
      <c r="L82" s="51">
        <f t="shared" si="34"/>
        <v>1894.2</v>
      </c>
      <c r="M82" s="50">
        <f t="shared" si="35"/>
        <v>2367.75</v>
      </c>
      <c r="N82" s="130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ht="12.75" customHeight="1">
      <c r="A83" s="2"/>
      <c r="B83" s="212" t="s">
        <v>172</v>
      </c>
      <c r="C83" s="52" t="s">
        <v>36</v>
      </c>
      <c r="D83" s="85">
        <v>92005.0</v>
      </c>
      <c r="E83" s="217" t="s">
        <v>199</v>
      </c>
      <c r="F83" s="55" t="s">
        <v>65</v>
      </c>
      <c r="G83" s="56">
        <v>21.0</v>
      </c>
      <c r="H83" s="73">
        <v>34.92</v>
      </c>
      <c r="I83" s="50">
        <f t="shared" si="32"/>
        <v>733.32</v>
      </c>
      <c r="J83" s="73">
        <v>33.13</v>
      </c>
      <c r="K83" s="50">
        <f t="shared" si="33"/>
        <v>695.73</v>
      </c>
      <c r="L83" s="51">
        <f t="shared" si="34"/>
        <v>1429.05</v>
      </c>
      <c r="M83" s="50">
        <f t="shared" si="35"/>
        <v>1786.31</v>
      </c>
      <c r="N83" s="130"/>
      <c r="O83" s="2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ht="12.75" customHeight="1">
      <c r="A84" s="2"/>
      <c r="B84" s="212" t="s">
        <v>174</v>
      </c>
      <c r="C84" s="52" t="s">
        <v>36</v>
      </c>
      <c r="D84" s="85">
        <v>91953.0</v>
      </c>
      <c r="E84" s="217" t="s">
        <v>201</v>
      </c>
      <c r="F84" s="55" t="s">
        <v>65</v>
      </c>
      <c r="G84" s="56">
        <v>25.0</v>
      </c>
      <c r="H84" s="73">
        <v>17.96</v>
      </c>
      <c r="I84" s="50">
        <f t="shared" si="32"/>
        <v>449</v>
      </c>
      <c r="J84" s="73">
        <v>15.58</v>
      </c>
      <c r="K84" s="50">
        <f t="shared" si="33"/>
        <v>389.5</v>
      </c>
      <c r="L84" s="51">
        <f t="shared" si="34"/>
        <v>838.5</v>
      </c>
      <c r="M84" s="50">
        <f t="shared" si="35"/>
        <v>1048.13</v>
      </c>
      <c r="N84" s="130"/>
      <c r="O84" s="2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ht="12.75" customHeight="1">
      <c r="A85" s="2"/>
      <c r="B85" s="212" t="s">
        <v>176</v>
      </c>
      <c r="C85" s="52" t="s">
        <v>36</v>
      </c>
      <c r="D85" s="59">
        <v>91955.0</v>
      </c>
      <c r="E85" s="217" t="s">
        <v>203</v>
      </c>
      <c r="F85" s="55" t="s">
        <v>65</v>
      </c>
      <c r="G85" s="56">
        <v>8.0</v>
      </c>
      <c r="H85" s="73">
        <v>22.2</v>
      </c>
      <c r="I85" s="50">
        <f t="shared" si="32"/>
        <v>177.6</v>
      </c>
      <c r="J85" s="89">
        <v>18.62</v>
      </c>
      <c r="K85" s="50">
        <f t="shared" si="33"/>
        <v>148.96</v>
      </c>
      <c r="L85" s="51">
        <f t="shared" si="34"/>
        <v>326.56</v>
      </c>
      <c r="M85" s="50">
        <f t="shared" si="35"/>
        <v>408.2</v>
      </c>
      <c r="N85" s="130"/>
      <c r="O85" s="2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ht="12.75" customHeight="1">
      <c r="A86" s="2"/>
      <c r="B86" s="212" t="s">
        <v>178</v>
      </c>
      <c r="C86" s="52" t="s">
        <v>36</v>
      </c>
      <c r="D86" s="85">
        <v>91928.0</v>
      </c>
      <c r="E86" s="217" t="s">
        <v>207</v>
      </c>
      <c r="F86" s="55" t="s">
        <v>41</v>
      </c>
      <c r="G86" s="56">
        <v>1375.8</v>
      </c>
      <c r="H86" s="73">
        <v>1.92</v>
      </c>
      <c r="I86" s="50">
        <f t="shared" si="32"/>
        <v>2641.54</v>
      </c>
      <c r="J86" s="55">
        <v>5.33</v>
      </c>
      <c r="K86" s="50">
        <f t="shared" si="33"/>
        <v>7333.01</v>
      </c>
      <c r="L86" s="51">
        <f t="shared" si="34"/>
        <v>9974.55</v>
      </c>
      <c r="M86" s="50">
        <f t="shared" si="35"/>
        <v>12468.19</v>
      </c>
      <c r="N86" s="130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ht="12.75" customHeight="1">
      <c r="A87" s="2"/>
      <c r="B87" s="212" t="s">
        <v>180</v>
      </c>
      <c r="C87" s="52" t="s">
        <v>36</v>
      </c>
      <c r="D87" s="85">
        <v>91932.0</v>
      </c>
      <c r="E87" s="217" t="s">
        <v>422</v>
      </c>
      <c r="F87" s="55" t="s">
        <v>41</v>
      </c>
      <c r="G87" s="56">
        <v>79.1</v>
      </c>
      <c r="H87" s="60">
        <v>3.77</v>
      </c>
      <c r="I87" s="50">
        <f t="shared" si="32"/>
        <v>298.21</v>
      </c>
      <c r="J87" s="73">
        <v>14.32</v>
      </c>
      <c r="K87" s="50">
        <f t="shared" si="33"/>
        <v>1132.71</v>
      </c>
      <c r="L87" s="51">
        <f t="shared" si="34"/>
        <v>1430.92</v>
      </c>
      <c r="M87" s="50">
        <f t="shared" si="35"/>
        <v>1788.65</v>
      </c>
      <c r="N87" s="130"/>
      <c r="O87" s="2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ht="12.75" customHeight="1">
      <c r="A88" s="2"/>
      <c r="B88" s="212" t="s">
        <v>182</v>
      </c>
      <c r="C88" s="52" t="s">
        <v>36</v>
      </c>
      <c r="D88" s="85">
        <v>91934.0</v>
      </c>
      <c r="E88" s="217" t="s">
        <v>423</v>
      </c>
      <c r="F88" s="55" t="s">
        <v>41</v>
      </c>
      <c r="G88" s="56">
        <v>482.7</v>
      </c>
      <c r="H88" s="60">
        <v>5.67</v>
      </c>
      <c r="I88" s="50">
        <f t="shared" si="32"/>
        <v>2736.91</v>
      </c>
      <c r="J88" s="89">
        <v>20.48</v>
      </c>
      <c r="K88" s="50">
        <f t="shared" si="33"/>
        <v>9885.7</v>
      </c>
      <c r="L88" s="51">
        <f t="shared" si="34"/>
        <v>12622.61</v>
      </c>
      <c r="M88" s="50">
        <f t="shared" si="35"/>
        <v>15778.26</v>
      </c>
      <c r="N88" s="130"/>
      <c r="O88" s="2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ht="12.75" customHeight="1">
      <c r="A89" s="2"/>
      <c r="B89" s="212" t="s">
        <v>184</v>
      </c>
      <c r="C89" s="52" t="s">
        <v>36</v>
      </c>
      <c r="D89" s="85">
        <v>92986.0</v>
      </c>
      <c r="E89" s="217" t="s">
        <v>424</v>
      </c>
      <c r="F89" s="55" t="s">
        <v>41</v>
      </c>
      <c r="G89" s="56">
        <v>142.0</v>
      </c>
      <c r="H89" s="60">
        <v>5.67</v>
      </c>
      <c r="I89" s="50">
        <f t="shared" si="32"/>
        <v>805.14</v>
      </c>
      <c r="J89" s="73">
        <v>37.72</v>
      </c>
      <c r="K89" s="50">
        <f t="shared" si="33"/>
        <v>5356.24</v>
      </c>
      <c r="L89" s="51">
        <f t="shared" si="34"/>
        <v>6161.38</v>
      </c>
      <c r="M89" s="50">
        <f t="shared" si="35"/>
        <v>7701.73</v>
      </c>
      <c r="N89" s="130"/>
      <c r="O89" s="2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ht="12.75" customHeight="1">
      <c r="A90" s="2"/>
      <c r="B90" s="212" t="s">
        <v>186</v>
      </c>
      <c r="C90" s="52" t="s">
        <v>36</v>
      </c>
      <c r="D90" s="85">
        <v>93653.0</v>
      </c>
      <c r="E90" s="217" t="s">
        <v>425</v>
      </c>
      <c r="F90" s="55" t="s">
        <v>65</v>
      </c>
      <c r="G90" s="50">
        <v>13.0</v>
      </c>
      <c r="H90" s="73">
        <v>1.73</v>
      </c>
      <c r="I90" s="50">
        <f t="shared" si="32"/>
        <v>22.49</v>
      </c>
      <c r="J90" s="73">
        <v>9.64</v>
      </c>
      <c r="K90" s="50">
        <f t="shared" si="33"/>
        <v>125.32</v>
      </c>
      <c r="L90" s="51">
        <f t="shared" si="34"/>
        <v>147.81</v>
      </c>
      <c r="M90" s="50">
        <f t="shared" si="35"/>
        <v>184.76</v>
      </c>
      <c r="N90" s="130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ht="12.75" customHeight="1">
      <c r="A91" s="2"/>
      <c r="B91" s="212" t="s">
        <v>426</v>
      </c>
      <c r="C91" s="52" t="s">
        <v>36</v>
      </c>
      <c r="D91" s="85">
        <v>93656.0</v>
      </c>
      <c r="E91" s="217" t="s">
        <v>427</v>
      </c>
      <c r="F91" s="55" t="s">
        <v>65</v>
      </c>
      <c r="G91" s="56">
        <v>2.0</v>
      </c>
      <c r="H91" s="60">
        <v>3.3</v>
      </c>
      <c r="I91" s="50">
        <f t="shared" si="32"/>
        <v>6.6</v>
      </c>
      <c r="J91" s="73">
        <v>10.19</v>
      </c>
      <c r="K91" s="50">
        <f t="shared" si="33"/>
        <v>20.38</v>
      </c>
      <c r="L91" s="51">
        <f t="shared" si="34"/>
        <v>26.98</v>
      </c>
      <c r="M91" s="50">
        <f t="shared" si="35"/>
        <v>33.73</v>
      </c>
      <c r="N91" s="130"/>
      <c r="O91" s="2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ht="12.75" customHeight="1">
      <c r="A92" s="2"/>
      <c r="B92" s="212" t="s">
        <v>428</v>
      </c>
      <c r="C92" s="52" t="s">
        <v>36</v>
      </c>
      <c r="D92" s="85">
        <v>93658.0</v>
      </c>
      <c r="E92" s="217" t="s">
        <v>429</v>
      </c>
      <c r="F92" s="55" t="s">
        <v>65</v>
      </c>
      <c r="G92" s="56">
        <v>8.0</v>
      </c>
      <c r="H92" s="60">
        <v>6.73</v>
      </c>
      <c r="I92" s="50">
        <f t="shared" si="32"/>
        <v>53.84</v>
      </c>
      <c r="J92" s="73">
        <v>15.17</v>
      </c>
      <c r="K92" s="50">
        <f t="shared" si="33"/>
        <v>121.36</v>
      </c>
      <c r="L92" s="51">
        <f t="shared" si="34"/>
        <v>175.2</v>
      </c>
      <c r="M92" s="50">
        <f t="shared" si="35"/>
        <v>219</v>
      </c>
      <c r="N92" s="130"/>
      <c r="O92" s="2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ht="12.75" customHeight="1">
      <c r="A93" s="2"/>
      <c r="B93" s="212" t="s">
        <v>430</v>
      </c>
      <c r="C93" s="52" t="s">
        <v>36</v>
      </c>
      <c r="D93" s="85">
        <v>93659.0</v>
      </c>
      <c r="E93" s="217" t="s">
        <v>431</v>
      </c>
      <c r="F93" s="55" t="s">
        <v>65</v>
      </c>
      <c r="G93" s="56">
        <v>2.0</v>
      </c>
      <c r="H93" s="60">
        <v>9.42</v>
      </c>
      <c r="I93" s="50">
        <f t="shared" si="32"/>
        <v>18.84</v>
      </c>
      <c r="J93" s="89">
        <v>15.92</v>
      </c>
      <c r="K93" s="50">
        <f t="shared" si="33"/>
        <v>31.84</v>
      </c>
      <c r="L93" s="51">
        <f t="shared" si="34"/>
        <v>50.68</v>
      </c>
      <c r="M93" s="50">
        <f t="shared" si="35"/>
        <v>63.35</v>
      </c>
      <c r="N93" s="130"/>
      <c r="O93" s="2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ht="12.75" customHeight="1">
      <c r="A94" s="2"/>
      <c r="B94" s="212" t="s">
        <v>432</v>
      </c>
      <c r="C94" s="52" t="s">
        <v>36</v>
      </c>
      <c r="D94" s="85" t="s">
        <v>120</v>
      </c>
      <c r="E94" s="217" t="s">
        <v>433</v>
      </c>
      <c r="F94" s="55" t="s">
        <v>65</v>
      </c>
      <c r="G94" s="56">
        <v>1.0</v>
      </c>
      <c r="H94" s="60">
        <v>6.73</v>
      </c>
      <c r="I94" s="50">
        <f t="shared" si="32"/>
        <v>6.73</v>
      </c>
      <c r="J94" s="89">
        <v>71.25</v>
      </c>
      <c r="K94" s="50">
        <f t="shared" si="33"/>
        <v>71.25</v>
      </c>
      <c r="L94" s="51">
        <f t="shared" si="34"/>
        <v>77.98</v>
      </c>
      <c r="M94" s="50">
        <f t="shared" si="35"/>
        <v>97.48</v>
      </c>
      <c r="N94" s="130"/>
      <c r="O94" s="2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ht="12.75" customHeight="1">
      <c r="A95" s="2"/>
      <c r="B95" s="212" t="s">
        <v>434</v>
      </c>
      <c r="C95" s="52" t="s">
        <v>36</v>
      </c>
      <c r="D95" s="85" t="s">
        <v>120</v>
      </c>
      <c r="E95" s="217" t="s">
        <v>435</v>
      </c>
      <c r="F95" s="55" t="s">
        <v>65</v>
      </c>
      <c r="G95" s="56">
        <v>1.0</v>
      </c>
      <c r="H95" s="60">
        <v>6.73</v>
      </c>
      <c r="I95" s="50">
        <f t="shared" si="32"/>
        <v>6.73</v>
      </c>
      <c r="J95" s="89">
        <v>71.25</v>
      </c>
      <c r="K95" s="50">
        <f t="shared" si="33"/>
        <v>71.25</v>
      </c>
      <c r="L95" s="51">
        <f t="shared" si="34"/>
        <v>77.98</v>
      </c>
      <c r="M95" s="50">
        <f t="shared" si="35"/>
        <v>97.48</v>
      </c>
      <c r="N95" s="130"/>
      <c r="O95" s="2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ht="12.75" customHeight="1">
      <c r="A96" s="2"/>
      <c r="B96" s="212" t="s">
        <v>436</v>
      </c>
      <c r="C96" s="52" t="s">
        <v>36</v>
      </c>
      <c r="D96" s="85" t="s">
        <v>120</v>
      </c>
      <c r="E96" s="217" t="s">
        <v>437</v>
      </c>
      <c r="F96" s="55" t="s">
        <v>65</v>
      </c>
      <c r="G96" s="50">
        <v>2.0</v>
      </c>
      <c r="H96" s="60">
        <v>9.42</v>
      </c>
      <c r="I96" s="50">
        <f t="shared" si="32"/>
        <v>18.84</v>
      </c>
      <c r="J96" s="89">
        <v>71.25</v>
      </c>
      <c r="K96" s="50">
        <f t="shared" si="33"/>
        <v>142.5</v>
      </c>
      <c r="L96" s="51">
        <f t="shared" si="34"/>
        <v>161.34</v>
      </c>
      <c r="M96" s="50">
        <f t="shared" si="35"/>
        <v>201.68</v>
      </c>
      <c r="N96" s="130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ht="12.75" customHeight="1">
      <c r="A97" s="2"/>
      <c r="B97" s="212" t="s">
        <v>438</v>
      </c>
      <c r="C97" s="52" t="s">
        <v>36</v>
      </c>
      <c r="D97" s="85" t="s">
        <v>120</v>
      </c>
      <c r="E97" s="217" t="s">
        <v>439</v>
      </c>
      <c r="F97" s="55" t="s">
        <v>65</v>
      </c>
      <c r="G97" s="56">
        <v>13.0</v>
      </c>
      <c r="H97" s="60">
        <v>9.42</v>
      </c>
      <c r="I97" s="50">
        <f t="shared" si="32"/>
        <v>122.46</v>
      </c>
      <c r="J97" s="89">
        <v>71.25</v>
      </c>
      <c r="K97" s="50">
        <f t="shared" si="33"/>
        <v>926.25</v>
      </c>
      <c r="L97" s="51">
        <f t="shared" si="34"/>
        <v>1048.71</v>
      </c>
      <c r="M97" s="50">
        <f t="shared" si="35"/>
        <v>1310.89</v>
      </c>
      <c r="N97" s="130"/>
      <c r="O97" s="2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ht="12.75" customHeight="1">
      <c r="A98" s="2"/>
      <c r="B98" s="212" t="s">
        <v>440</v>
      </c>
      <c r="C98" s="52" t="s">
        <v>36</v>
      </c>
      <c r="D98" s="85" t="s">
        <v>120</v>
      </c>
      <c r="E98" s="217" t="s">
        <v>441</v>
      </c>
      <c r="F98" s="55" t="s">
        <v>65</v>
      </c>
      <c r="G98" s="56">
        <v>1.0</v>
      </c>
      <c r="H98" s="60">
        <v>9.42</v>
      </c>
      <c r="I98" s="50">
        <f t="shared" si="32"/>
        <v>9.42</v>
      </c>
      <c r="J98" s="89">
        <v>71.25</v>
      </c>
      <c r="K98" s="50">
        <f t="shared" si="33"/>
        <v>71.25</v>
      </c>
      <c r="L98" s="51">
        <f t="shared" si="34"/>
        <v>80.67</v>
      </c>
      <c r="M98" s="50">
        <f t="shared" si="35"/>
        <v>100.84</v>
      </c>
      <c r="N98" s="130"/>
      <c r="O98" s="2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ht="12.75" customHeight="1">
      <c r="A99" s="2"/>
      <c r="B99" s="212" t="s">
        <v>442</v>
      </c>
      <c r="C99" s="52" t="s">
        <v>36</v>
      </c>
      <c r="D99" s="85">
        <v>97584.0</v>
      </c>
      <c r="E99" s="217" t="s">
        <v>211</v>
      </c>
      <c r="F99" s="55" t="s">
        <v>65</v>
      </c>
      <c r="G99" s="56">
        <v>83.0</v>
      </c>
      <c r="H99" s="60">
        <v>14.19</v>
      </c>
      <c r="I99" s="50">
        <f t="shared" si="32"/>
        <v>1177.77</v>
      </c>
      <c r="J99" s="89">
        <v>146.65</v>
      </c>
      <c r="K99" s="50">
        <f t="shared" si="33"/>
        <v>12171.95</v>
      </c>
      <c r="L99" s="51">
        <f t="shared" si="34"/>
        <v>13349.72</v>
      </c>
      <c r="M99" s="50">
        <f t="shared" si="35"/>
        <v>16687.15</v>
      </c>
      <c r="N99" s="130"/>
      <c r="O99" s="2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ht="12.75" customHeight="1">
      <c r="A100" s="2"/>
      <c r="B100" s="212" t="s">
        <v>443</v>
      </c>
      <c r="C100" s="52" t="s">
        <v>36</v>
      </c>
      <c r="D100" s="85">
        <v>39387.0</v>
      </c>
      <c r="E100" s="217" t="s">
        <v>213</v>
      </c>
      <c r="F100" s="55" t="s">
        <v>65</v>
      </c>
      <c r="G100" s="56">
        <v>166.0</v>
      </c>
      <c r="H100" s="60">
        <v>2.73</v>
      </c>
      <c r="I100" s="50">
        <f t="shared" si="32"/>
        <v>453.18</v>
      </c>
      <c r="J100" s="218">
        <v>9.01</v>
      </c>
      <c r="K100" s="50">
        <f t="shared" si="33"/>
        <v>1495.66</v>
      </c>
      <c r="L100" s="51">
        <f t="shared" si="34"/>
        <v>1948.84</v>
      </c>
      <c r="M100" s="50">
        <f t="shared" si="35"/>
        <v>2436.05</v>
      </c>
      <c r="N100" s="130"/>
      <c r="O100" s="2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ht="12.75" customHeight="1">
      <c r="A101" s="2"/>
      <c r="B101" s="212" t="s">
        <v>444</v>
      </c>
      <c r="C101" s="52" t="s">
        <v>36</v>
      </c>
      <c r="D101" s="85">
        <v>101881.0</v>
      </c>
      <c r="E101" s="217" t="s">
        <v>445</v>
      </c>
      <c r="F101" s="55" t="s">
        <v>65</v>
      </c>
      <c r="G101" s="73">
        <v>1.0</v>
      </c>
      <c r="H101" s="60">
        <v>35.32</v>
      </c>
      <c r="I101" s="50">
        <f t="shared" si="32"/>
        <v>35.32</v>
      </c>
      <c r="J101" s="89">
        <v>804.82</v>
      </c>
      <c r="K101" s="50">
        <f t="shared" si="33"/>
        <v>804.82</v>
      </c>
      <c r="L101" s="51">
        <f t="shared" si="34"/>
        <v>840.14</v>
      </c>
      <c r="M101" s="50">
        <f t="shared" si="35"/>
        <v>1050.18</v>
      </c>
      <c r="N101" s="130"/>
      <c r="O101" s="2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ht="12.75" customHeight="1">
      <c r="A102" s="2"/>
      <c r="B102" s="212" t="s">
        <v>446</v>
      </c>
      <c r="C102" s="52" t="s">
        <v>36</v>
      </c>
      <c r="D102" s="78">
        <v>100860.0</v>
      </c>
      <c r="E102" s="95" t="s">
        <v>447</v>
      </c>
      <c r="F102" s="55" t="s">
        <v>65</v>
      </c>
      <c r="G102" s="73">
        <v>2.0</v>
      </c>
      <c r="H102" s="60">
        <v>13.64</v>
      </c>
      <c r="I102" s="50">
        <f t="shared" si="32"/>
        <v>27.28</v>
      </c>
      <c r="J102" s="92">
        <v>79.11</v>
      </c>
      <c r="K102" s="50">
        <f t="shared" si="33"/>
        <v>158.22</v>
      </c>
      <c r="L102" s="51">
        <f t="shared" si="34"/>
        <v>185.5</v>
      </c>
      <c r="M102" s="50">
        <f t="shared" si="35"/>
        <v>231.88</v>
      </c>
      <c r="N102" s="214"/>
      <c r="O102" s="2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ht="12.75" customHeight="1">
      <c r="A103" s="2"/>
      <c r="B103" s="215"/>
      <c r="C103" s="215"/>
      <c r="D103" s="215"/>
      <c r="E103" s="215"/>
      <c r="F103" s="47"/>
      <c r="G103" s="47"/>
      <c r="H103" s="47"/>
      <c r="I103" s="47"/>
      <c r="J103" s="47"/>
      <c r="K103" s="47"/>
      <c r="L103" s="65"/>
      <c r="M103" s="65"/>
      <c r="N103" s="214"/>
      <c r="O103" s="2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ht="12.75" customHeight="1">
      <c r="A104" s="2"/>
      <c r="B104" s="215" t="s">
        <v>45</v>
      </c>
      <c r="C104" s="215"/>
      <c r="D104" s="215"/>
      <c r="E104" s="215"/>
      <c r="F104" s="47"/>
      <c r="G104" s="47"/>
      <c r="H104" s="47"/>
      <c r="I104" s="47"/>
      <c r="J104" s="47"/>
      <c r="K104" s="47"/>
      <c r="L104" s="65">
        <f t="shared" ref="L104:M104" si="36">SUM(L78:L102)</f>
        <v>85648.71</v>
      </c>
      <c r="M104" s="65">
        <f t="shared" si="36"/>
        <v>107060.94</v>
      </c>
      <c r="N104" s="214"/>
      <c r="O104" s="2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ht="12.75" customHeight="1">
      <c r="A105" s="2"/>
      <c r="B105" s="66"/>
      <c r="C105" s="66"/>
      <c r="D105" s="107"/>
      <c r="E105" s="67"/>
      <c r="F105" s="67"/>
      <c r="G105" s="69"/>
      <c r="H105" s="108"/>
      <c r="I105" s="69"/>
      <c r="J105" s="108"/>
      <c r="K105" s="69"/>
      <c r="L105" s="70"/>
      <c r="M105" s="66"/>
      <c r="N105" s="214"/>
      <c r="O105" s="2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ht="12.75" customHeight="1">
      <c r="A106" s="2"/>
      <c r="B106" s="71">
        <v>9.0</v>
      </c>
      <c r="C106" s="52"/>
      <c r="D106" s="71"/>
      <c r="E106" s="46" t="s">
        <v>214</v>
      </c>
      <c r="F106" s="48"/>
      <c r="G106" s="49"/>
      <c r="H106" s="50"/>
      <c r="I106" s="50"/>
      <c r="J106" s="50"/>
      <c r="K106" s="50"/>
      <c r="L106" s="51"/>
      <c r="M106" s="52"/>
      <c r="N106" s="130"/>
      <c r="O106" s="2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ht="12.75" customHeight="1">
      <c r="A107" s="2"/>
      <c r="B107" s="212" t="s">
        <v>189</v>
      </c>
      <c r="C107" s="52" t="s">
        <v>162</v>
      </c>
      <c r="D107" s="74" t="s">
        <v>216</v>
      </c>
      <c r="E107" s="54" t="s">
        <v>217</v>
      </c>
      <c r="F107" s="55" t="s">
        <v>65</v>
      </c>
      <c r="G107" s="60">
        <v>3.0</v>
      </c>
      <c r="H107" s="60">
        <v>4.53</v>
      </c>
      <c r="I107" s="50">
        <f t="shared" ref="I107:I118" si="37">ROUND(G107*H107,2)</f>
        <v>13.59</v>
      </c>
      <c r="J107" s="60">
        <v>6.02</v>
      </c>
      <c r="K107" s="50">
        <f t="shared" ref="K107:K118" si="38">ROUND(G107*J107,2)</f>
        <v>18.06</v>
      </c>
      <c r="L107" s="51">
        <f t="shared" ref="L107:L118" si="39">I107+K107</f>
        <v>31.65</v>
      </c>
      <c r="M107" s="50">
        <f t="shared" ref="M107:M118" si="40">ROUND(1.25*L107,2)</f>
        <v>39.56</v>
      </c>
      <c r="N107" s="130"/>
      <c r="O107" s="2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ht="14.25" customHeight="1">
      <c r="A108" s="2"/>
      <c r="B108" s="212" t="s">
        <v>191</v>
      </c>
      <c r="C108" s="52" t="s">
        <v>36</v>
      </c>
      <c r="D108" s="109">
        <v>89366.0</v>
      </c>
      <c r="E108" s="54" t="s">
        <v>229</v>
      </c>
      <c r="F108" s="55" t="s">
        <v>65</v>
      </c>
      <c r="G108" s="60">
        <v>2.0</v>
      </c>
      <c r="H108" s="60">
        <v>6.17</v>
      </c>
      <c r="I108" s="50">
        <f t="shared" si="37"/>
        <v>12.34</v>
      </c>
      <c r="J108" s="60">
        <v>8.78</v>
      </c>
      <c r="K108" s="50">
        <f t="shared" si="38"/>
        <v>17.56</v>
      </c>
      <c r="L108" s="51">
        <f t="shared" si="39"/>
        <v>29.9</v>
      </c>
      <c r="M108" s="50">
        <f t="shared" si="40"/>
        <v>37.38</v>
      </c>
      <c r="N108" s="130"/>
      <c r="O108" s="2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ht="14.25" customHeight="1">
      <c r="A109" s="2"/>
      <c r="B109" s="212" t="s">
        <v>193</v>
      </c>
      <c r="C109" s="52" t="s">
        <v>36</v>
      </c>
      <c r="D109" s="109">
        <v>89362.0</v>
      </c>
      <c r="E109" s="54" t="s">
        <v>231</v>
      </c>
      <c r="F109" s="55" t="s">
        <v>65</v>
      </c>
      <c r="G109" s="60">
        <v>25.0</v>
      </c>
      <c r="H109" s="60">
        <v>6.64</v>
      </c>
      <c r="I109" s="50">
        <f t="shared" si="37"/>
        <v>166</v>
      </c>
      <c r="J109" s="60">
        <v>2.8</v>
      </c>
      <c r="K109" s="50">
        <f t="shared" si="38"/>
        <v>70</v>
      </c>
      <c r="L109" s="51">
        <f t="shared" si="39"/>
        <v>236</v>
      </c>
      <c r="M109" s="50">
        <f t="shared" si="40"/>
        <v>295</v>
      </c>
      <c r="N109" s="130"/>
      <c r="O109" s="2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ht="14.25" customHeight="1">
      <c r="A110" s="2"/>
      <c r="B110" s="212" t="s">
        <v>196</v>
      </c>
      <c r="C110" s="52" t="s">
        <v>36</v>
      </c>
      <c r="D110" s="109">
        <v>89501.0</v>
      </c>
      <c r="E110" s="54" t="s">
        <v>233</v>
      </c>
      <c r="F110" s="55" t="s">
        <v>65</v>
      </c>
      <c r="G110" s="60">
        <v>5.0</v>
      </c>
      <c r="H110" s="60">
        <v>5.53</v>
      </c>
      <c r="I110" s="50">
        <f t="shared" si="37"/>
        <v>27.65</v>
      </c>
      <c r="J110" s="60">
        <v>7.97</v>
      </c>
      <c r="K110" s="50">
        <f t="shared" si="38"/>
        <v>39.85</v>
      </c>
      <c r="L110" s="51">
        <f t="shared" si="39"/>
        <v>67.5</v>
      </c>
      <c r="M110" s="50">
        <f t="shared" si="40"/>
        <v>84.38</v>
      </c>
      <c r="N110" s="130"/>
      <c r="O110" s="2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ht="13.5" customHeight="1">
      <c r="A111" s="2"/>
      <c r="B111" s="212" t="s">
        <v>198</v>
      </c>
      <c r="C111" s="52" t="s">
        <v>36</v>
      </c>
      <c r="D111" s="109">
        <v>89395.0</v>
      </c>
      <c r="E111" s="54" t="s">
        <v>235</v>
      </c>
      <c r="F111" s="55" t="s">
        <v>65</v>
      </c>
      <c r="G111" s="60">
        <v>6.0</v>
      </c>
      <c r="H111" s="60">
        <v>8.84</v>
      </c>
      <c r="I111" s="50">
        <f t="shared" si="37"/>
        <v>53.04</v>
      </c>
      <c r="J111" s="60">
        <v>4.16</v>
      </c>
      <c r="K111" s="50">
        <f t="shared" si="38"/>
        <v>24.96</v>
      </c>
      <c r="L111" s="51">
        <f t="shared" si="39"/>
        <v>78</v>
      </c>
      <c r="M111" s="50">
        <f t="shared" si="40"/>
        <v>97.5</v>
      </c>
      <c r="N111" s="130"/>
      <c r="O111" s="2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ht="13.5" customHeight="1">
      <c r="A112" s="2"/>
      <c r="B112" s="212" t="s">
        <v>200</v>
      </c>
      <c r="C112" s="52" t="s">
        <v>36</v>
      </c>
      <c r="D112" s="109">
        <v>89625.0</v>
      </c>
      <c r="E112" s="54" t="s">
        <v>237</v>
      </c>
      <c r="F112" s="55" t="s">
        <v>65</v>
      </c>
      <c r="G112" s="60">
        <v>3.0</v>
      </c>
      <c r="H112" s="60">
        <v>7.37</v>
      </c>
      <c r="I112" s="50">
        <f t="shared" si="37"/>
        <v>22.11</v>
      </c>
      <c r="J112" s="60">
        <v>13.66</v>
      </c>
      <c r="K112" s="50">
        <f t="shared" si="38"/>
        <v>40.98</v>
      </c>
      <c r="L112" s="51">
        <f t="shared" si="39"/>
        <v>63.09</v>
      </c>
      <c r="M112" s="50">
        <f t="shared" si="40"/>
        <v>78.86</v>
      </c>
      <c r="N112" s="130"/>
      <c r="O112" s="2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ht="13.5" customHeight="1">
      <c r="A113" s="2"/>
      <c r="B113" s="212" t="s">
        <v>202</v>
      </c>
      <c r="C113" s="52" t="s">
        <v>36</v>
      </c>
      <c r="D113" s="109">
        <v>89356.0</v>
      </c>
      <c r="E113" s="54" t="s">
        <v>448</v>
      </c>
      <c r="F113" s="55" t="s">
        <v>41</v>
      </c>
      <c r="G113" s="60">
        <v>48.0</v>
      </c>
      <c r="H113" s="60">
        <v>16.58</v>
      </c>
      <c r="I113" s="50">
        <f t="shared" si="37"/>
        <v>795.84</v>
      </c>
      <c r="J113" s="60">
        <v>6.43</v>
      </c>
      <c r="K113" s="50">
        <f t="shared" si="38"/>
        <v>308.64</v>
      </c>
      <c r="L113" s="51">
        <f t="shared" si="39"/>
        <v>1104.48</v>
      </c>
      <c r="M113" s="50">
        <f t="shared" si="40"/>
        <v>1380.6</v>
      </c>
      <c r="N113" s="130"/>
      <c r="O113" s="2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ht="12.75" customHeight="1">
      <c r="A114" s="2"/>
      <c r="B114" s="212" t="s">
        <v>204</v>
      </c>
      <c r="C114" s="52" t="s">
        <v>36</v>
      </c>
      <c r="D114" s="80">
        <v>103979.0</v>
      </c>
      <c r="E114" s="54" t="s">
        <v>241</v>
      </c>
      <c r="F114" s="55" t="s">
        <v>41</v>
      </c>
      <c r="G114" s="60">
        <v>12.0</v>
      </c>
      <c r="H114" s="60">
        <v>11.65</v>
      </c>
      <c r="I114" s="50">
        <f t="shared" si="37"/>
        <v>139.8</v>
      </c>
      <c r="J114" s="60">
        <v>15.57</v>
      </c>
      <c r="K114" s="50">
        <f t="shared" si="38"/>
        <v>186.84</v>
      </c>
      <c r="L114" s="51">
        <f t="shared" si="39"/>
        <v>326.64</v>
      </c>
      <c r="M114" s="50">
        <f t="shared" si="40"/>
        <v>408.3</v>
      </c>
      <c r="N114" s="130"/>
      <c r="O114" s="2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ht="14.25" customHeight="1">
      <c r="A115" s="2"/>
      <c r="B115" s="212" t="s">
        <v>206</v>
      </c>
      <c r="C115" s="52" t="s">
        <v>36</v>
      </c>
      <c r="D115" s="109">
        <v>89383.0</v>
      </c>
      <c r="E115" s="54" t="s">
        <v>449</v>
      </c>
      <c r="F115" s="55" t="s">
        <v>65</v>
      </c>
      <c r="G115" s="60">
        <v>2.0</v>
      </c>
      <c r="H115" s="60">
        <v>4.13</v>
      </c>
      <c r="I115" s="50">
        <f t="shared" si="37"/>
        <v>8.26</v>
      </c>
      <c r="J115" s="60">
        <v>2.38</v>
      </c>
      <c r="K115" s="50">
        <f t="shared" si="38"/>
        <v>4.76</v>
      </c>
      <c r="L115" s="51">
        <f t="shared" si="39"/>
        <v>13.02</v>
      </c>
      <c r="M115" s="50">
        <f t="shared" si="40"/>
        <v>16.28</v>
      </c>
      <c r="N115" s="130"/>
      <c r="O115" s="130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ht="14.25" customHeight="1">
      <c r="A116" s="2"/>
      <c r="B116" s="212" t="s">
        <v>208</v>
      </c>
      <c r="C116" s="52" t="s">
        <v>36</v>
      </c>
      <c r="D116" s="109">
        <v>89987.0</v>
      </c>
      <c r="E116" s="54" t="s">
        <v>243</v>
      </c>
      <c r="F116" s="55" t="s">
        <v>65</v>
      </c>
      <c r="G116" s="60">
        <v>10.0</v>
      </c>
      <c r="H116" s="60">
        <v>9.61</v>
      </c>
      <c r="I116" s="50">
        <f t="shared" si="37"/>
        <v>96.1</v>
      </c>
      <c r="J116" s="60">
        <v>83.63</v>
      </c>
      <c r="K116" s="50">
        <f t="shared" si="38"/>
        <v>836.3</v>
      </c>
      <c r="L116" s="51">
        <f t="shared" si="39"/>
        <v>932.4</v>
      </c>
      <c r="M116" s="50">
        <f t="shared" si="40"/>
        <v>1165.5</v>
      </c>
      <c r="N116" s="130"/>
      <c r="O116" s="130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ht="12.75" customHeight="1">
      <c r="A117" s="2"/>
      <c r="B117" s="212" t="s">
        <v>210</v>
      </c>
      <c r="C117" s="52" t="s">
        <v>36</v>
      </c>
      <c r="D117" s="109">
        <v>89351.0</v>
      </c>
      <c r="E117" s="213" t="s">
        <v>450</v>
      </c>
      <c r="F117" s="55" t="s">
        <v>65</v>
      </c>
      <c r="G117" s="60">
        <v>2.0</v>
      </c>
      <c r="H117" s="60">
        <v>12.45</v>
      </c>
      <c r="I117" s="50">
        <f t="shared" si="37"/>
        <v>24.9</v>
      </c>
      <c r="J117" s="101">
        <v>27.86</v>
      </c>
      <c r="K117" s="50">
        <f t="shared" si="38"/>
        <v>55.72</v>
      </c>
      <c r="L117" s="51">
        <f t="shared" si="39"/>
        <v>80.62</v>
      </c>
      <c r="M117" s="50">
        <f t="shared" si="40"/>
        <v>100.78</v>
      </c>
      <c r="N117" s="130"/>
      <c r="O117" s="130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ht="12.75" customHeight="1">
      <c r="A118" s="2"/>
      <c r="B118" s="212" t="s">
        <v>212</v>
      </c>
      <c r="C118" s="52" t="s">
        <v>36</v>
      </c>
      <c r="D118" s="80">
        <v>36801.0</v>
      </c>
      <c r="E118" s="76" t="s">
        <v>451</v>
      </c>
      <c r="F118" s="55" t="s">
        <v>65</v>
      </c>
      <c r="G118" s="60">
        <v>2.0</v>
      </c>
      <c r="H118" s="60">
        <v>12.45</v>
      </c>
      <c r="I118" s="50">
        <f t="shared" si="37"/>
        <v>24.9</v>
      </c>
      <c r="J118" s="60">
        <v>42.19</v>
      </c>
      <c r="K118" s="50">
        <f t="shared" si="38"/>
        <v>84.38</v>
      </c>
      <c r="L118" s="51">
        <f t="shared" si="39"/>
        <v>109.28</v>
      </c>
      <c r="M118" s="50">
        <f t="shared" si="40"/>
        <v>136.6</v>
      </c>
      <c r="N118" s="130"/>
      <c r="O118" s="130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ht="12.75" customHeight="1">
      <c r="A119" s="2"/>
      <c r="B119" s="61"/>
      <c r="C119" s="62"/>
      <c r="D119" s="99"/>
      <c r="E119" s="62"/>
      <c r="F119" s="63"/>
      <c r="G119" s="63"/>
      <c r="H119" s="63"/>
      <c r="I119" s="64"/>
      <c r="J119" s="63"/>
      <c r="K119" s="64"/>
      <c r="L119" s="65"/>
      <c r="M119" s="65"/>
      <c r="N119" s="130"/>
      <c r="O119" s="130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ht="12.75" customHeight="1">
      <c r="A120" s="2"/>
      <c r="B120" s="61" t="s">
        <v>45</v>
      </c>
      <c r="C120" s="62"/>
      <c r="D120" s="99"/>
      <c r="E120" s="62"/>
      <c r="F120" s="63"/>
      <c r="G120" s="63"/>
      <c r="H120" s="63"/>
      <c r="I120" s="64"/>
      <c r="J120" s="63"/>
      <c r="K120" s="64"/>
      <c r="L120" s="65">
        <f t="shared" ref="L120:M120" si="41">SUM(L107:L118)</f>
        <v>3072.58</v>
      </c>
      <c r="M120" s="65">
        <f t="shared" si="41"/>
        <v>3840.74</v>
      </c>
      <c r="N120" s="130"/>
      <c r="O120" s="130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ht="12.75" customHeight="1">
      <c r="A121" s="2"/>
      <c r="B121" s="66"/>
      <c r="C121" s="66"/>
      <c r="D121" s="107"/>
      <c r="E121" s="67"/>
      <c r="F121" s="67"/>
      <c r="G121" s="112"/>
      <c r="H121" s="108"/>
      <c r="I121" s="69"/>
      <c r="J121" s="108"/>
      <c r="K121" s="69"/>
      <c r="L121" s="70"/>
      <c r="M121" s="66"/>
      <c r="N121" s="130"/>
      <c r="O121" s="130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ht="12.75" customHeight="1">
      <c r="A122" s="2"/>
      <c r="B122" s="71">
        <v>10.0</v>
      </c>
      <c r="C122" s="72"/>
      <c r="D122" s="71"/>
      <c r="E122" s="46" t="s">
        <v>244</v>
      </c>
      <c r="F122" s="48"/>
      <c r="G122" s="49"/>
      <c r="H122" s="50"/>
      <c r="I122" s="50"/>
      <c r="J122" s="50"/>
      <c r="K122" s="50"/>
      <c r="L122" s="51"/>
      <c r="M122" s="72"/>
      <c r="N122" s="130"/>
      <c r="O122" s="130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ht="12.75" customHeight="1">
      <c r="A123" s="2"/>
      <c r="B123" s="212" t="s">
        <v>215</v>
      </c>
      <c r="C123" s="52" t="s">
        <v>36</v>
      </c>
      <c r="D123" s="59">
        <v>89731.0</v>
      </c>
      <c r="E123" s="54" t="s">
        <v>256</v>
      </c>
      <c r="F123" s="55" t="s">
        <v>65</v>
      </c>
      <c r="G123" s="60">
        <v>15.0</v>
      </c>
      <c r="H123" s="60">
        <v>6.01</v>
      </c>
      <c r="I123" s="50">
        <f t="shared" ref="I123:I133" si="42">ROUND(G123*H123,2)</f>
        <v>90.15</v>
      </c>
      <c r="J123" s="60">
        <v>7.88</v>
      </c>
      <c r="K123" s="50">
        <f t="shared" ref="K123:K133" si="43">ROUND(G123*J123,2)</f>
        <v>118.2</v>
      </c>
      <c r="L123" s="51">
        <f t="shared" ref="L123:L133" si="44">I123+K123</f>
        <v>208.35</v>
      </c>
      <c r="M123" s="50">
        <f t="shared" ref="M123:M133" si="45">ROUND(1.25*L123,2)</f>
        <v>260.44</v>
      </c>
      <c r="N123" s="130"/>
      <c r="O123" s="2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ht="12.75" customHeight="1">
      <c r="A124" s="2"/>
      <c r="B124" s="212" t="s">
        <v>218</v>
      </c>
      <c r="C124" s="52" t="s">
        <v>36</v>
      </c>
      <c r="D124" s="59">
        <v>89744.0</v>
      </c>
      <c r="E124" s="54" t="s">
        <v>258</v>
      </c>
      <c r="F124" s="55" t="s">
        <v>65</v>
      </c>
      <c r="G124" s="60">
        <v>4.0</v>
      </c>
      <c r="H124" s="60">
        <v>8.37</v>
      </c>
      <c r="I124" s="50">
        <f t="shared" si="42"/>
        <v>33.48</v>
      </c>
      <c r="J124" s="60">
        <v>16.99</v>
      </c>
      <c r="K124" s="50">
        <f t="shared" si="43"/>
        <v>67.96</v>
      </c>
      <c r="L124" s="51">
        <f t="shared" si="44"/>
        <v>101.44</v>
      </c>
      <c r="M124" s="50">
        <f t="shared" si="45"/>
        <v>126.8</v>
      </c>
      <c r="N124" s="130"/>
      <c r="O124" s="2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ht="12.75" customHeight="1">
      <c r="A125" s="2"/>
      <c r="B125" s="212" t="s">
        <v>220</v>
      </c>
      <c r="C125" s="52" t="s">
        <v>162</v>
      </c>
      <c r="D125" s="59" t="s">
        <v>260</v>
      </c>
      <c r="E125" s="54" t="s">
        <v>261</v>
      </c>
      <c r="F125" s="55" t="s">
        <v>65</v>
      </c>
      <c r="G125" s="60">
        <v>12.0</v>
      </c>
      <c r="H125" s="60">
        <v>4.0</v>
      </c>
      <c r="I125" s="50">
        <f t="shared" si="42"/>
        <v>48</v>
      </c>
      <c r="J125" s="60">
        <v>32.2</v>
      </c>
      <c r="K125" s="50">
        <f t="shared" si="43"/>
        <v>386.4</v>
      </c>
      <c r="L125" s="51">
        <f t="shared" si="44"/>
        <v>434.4</v>
      </c>
      <c r="M125" s="50">
        <f t="shared" si="45"/>
        <v>543</v>
      </c>
      <c r="N125" s="130"/>
      <c r="O125" s="2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ht="12.75" customHeight="1">
      <c r="A126" s="2"/>
      <c r="B126" s="212" t="s">
        <v>222</v>
      </c>
      <c r="C126" s="52" t="s">
        <v>36</v>
      </c>
      <c r="D126" s="59">
        <v>89797.0</v>
      </c>
      <c r="E126" s="54" t="s">
        <v>265</v>
      </c>
      <c r="F126" s="55" t="s">
        <v>65</v>
      </c>
      <c r="G126" s="60">
        <v>7.0</v>
      </c>
      <c r="H126" s="60">
        <v>11.17</v>
      </c>
      <c r="I126" s="50">
        <f t="shared" si="42"/>
        <v>78.19</v>
      </c>
      <c r="J126" s="60">
        <v>35.57</v>
      </c>
      <c r="K126" s="50">
        <f t="shared" si="43"/>
        <v>248.99</v>
      </c>
      <c r="L126" s="51">
        <f t="shared" si="44"/>
        <v>327.18</v>
      </c>
      <c r="M126" s="50">
        <f t="shared" si="45"/>
        <v>408.98</v>
      </c>
      <c r="N126" s="130"/>
      <c r="O126" s="2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ht="12.75" customHeight="1">
      <c r="A127" s="2"/>
      <c r="B127" s="212" t="s">
        <v>224</v>
      </c>
      <c r="C127" s="52" t="s">
        <v>162</v>
      </c>
      <c r="D127" s="59" t="s">
        <v>267</v>
      </c>
      <c r="E127" s="54" t="s">
        <v>268</v>
      </c>
      <c r="F127" s="55" t="s">
        <v>65</v>
      </c>
      <c r="G127" s="60">
        <v>3.0</v>
      </c>
      <c r="H127" s="60">
        <v>4.0</v>
      </c>
      <c r="I127" s="50">
        <f t="shared" si="42"/>
        <v>12</v>
      </c>
      <c r="J127" s="60">
        <v>21.68</v>
      </c>
      <c r="K127" s="50">
        <f t="shared" si="43"/>
        <v>65.04</v>
      </c>
      <c r="L127" s="51">
        <f t="shared" si="44"/>
        <v>77.04</v>
      </c>
      <c r="M127" s="50">
        <f t="shared" si="45"/>
        <v>96.3</v>
      </c>
      <c r="N127" s="130"/>
      <c r="O127" s="2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ht="12.75" customHeight="1">
      <c r="A128" s="2"/>
      <c r="B128" s="212" t="s">
        <v>226</v>
      </c>
      <c r="C128" s="52" t="s">
        <v>36</v>
      </c>
      <c r="D128" s="59">
        <v>89784.0</v>
      </c>
      <c r="E128" s="54" t="s">
        <v>270</v>
      </c>
      <c r="F128" s="55" t="s">
        <v>65</v>
      </c>
      <c r="G128" s="60">
        <v>10.0</v>
      </c>
      <c r="H128" s="60">
        <v>8.0</v>
      </c>
      <c r="I128" s="50">
        <f t="shared" si="42"/>
        <v>80</v>
      </c>
      <c r="J128" s="60">
        <v>14.3</v>
      </c>
      <c r="K128" s="50">
        <f t="shared" si="43"/>
        <v>143</v>
      </c>
      <c r="L128" s="51">
        <f t="shared" si="44"/>
        <v>223</v>
      </c>
      <c r="M128" s="50">
        <f t="shared" si="45"/>
        <v>278.75</v>
      </c>
      <c r="N128" s="130"/>
      <c r="O128" s="2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ht="12.75" customHeight="1">
      <c r="A129" s="2"/>
      <c r="B129" s="212" t="s">
        <v>228</v>
      </c>
      <c r="C129" s="52" t="s">
        <v>36</v>
      </c>
      <c r="D129" s="59">
        <v>89714.0</v>
      </c>
      <c r="E129" s="54" t="s">
        <v>274</v>
      </c>
      <c r="F129" s="55" t="s">
        <v>41</v>
      </c>
      <c r="G129" s="60">
        <v>24.0</v>
      </c>
      <c r="H129" s="60">
        <v>19.36</v>
      </c>
      <c r="I129" s="50">
        <f t="shared" si="42"/>
        <v>464.64</v>
      </c>
      <c r="J129" s="60">
        <v>17.05</v>
      </c>
      <c r="K129" s="50">
        <f t="shared" si="43"/>
        <v>409.2</v>
      </c>
      <c r="L129" s="51">
        <f t="shared" si="44"/>
        <v>873.84</v>
      </c>
      <c r="M129" s="50">
        <f t="shared" si="45"/>
        <v>1092.3</v>
      </c>
      <c r="N129" s="130"/>
      <c r="O129" s="2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ht="12.75" customHeight="1">
      <c r="A130" s="2"/>
      <c r="B130" s="212" t="s">
        <v>230</v>
      </c>
      <c r="C130" s="52" t="s">
        <v>36</v>
      </c>
      <c r="D130" s="59">
        <v>89712.0</v>
      </c>
      <c r="E130" s="54" t="s">
        <v>276</v>
      </c>
      <c r="F130" s="55" t="s">
        <v>41</v>
      </c>
      <c r="G130" s="60">
        <v>42.0</v>
      </c>
      <c r="H130" s="60">
        <v>13.88</v>
      </c>
      <c r="I130" s="50">
        <f t="shared" si="42"/>
        <v>582.96</v>
      </c>
      <c r="J130" s="60">
        <v>12.26</v>
      </c>
      <c r="K130" s="50">
        <f t="shared" si="43"/>
        <v>514.92</v>
      </c>
      <c r="L130" s="51">
        <f t="shared" si="44"/>
        <v>1097.88</v>
      </c>
      <c r="M130" s="50">
        <f t="shared" si="45"/>
        <v>1372.35</v>
      </c>
      <c r="N130" s="130"/>
      <c r="O130" s="2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ht="12.75" customHeight="1">
      <c r="A131" s="2"/>
      <c r="B131" s="212" t="s">
        <v>232</v>
      </c>
      <c r="C131" s="52" t="s">
        <v>36</v>
      </c>
      <c r="D131" s="59">
        <v>104328.0</v>
      </c>
      <c r="E131" s="54" t="s">
        <v>282</v>
      </c>
      <c r="F131" s="55" t="s">
        <v>65</v>
      </c>
      <c r="G131" s="60">
        <v>5.0</v>
      </c>
      <c r="H131" s="60">
        <v>18.41</v>
      </c>
      <c r="I131" s="50">
        <f t="shared" si="42"/>
        <v>92.05</v>
      </c>
      <c r="J131" s="60">
        <v>53.38</v>
      </c>
      <c r="K131" s="50">
        <f t="shared" si="43"/>
        <v>266.9</v>
      </c>
      <c r="L131" s="51">
        <f t="shared" si="44"/>
        <v>358.95</v>
      </c>
      <c r="M131" s="50">
        <f t="shared" si="45"/>
        <v>448.69</v>
      </c>
      <c r="N131" s="130"/>
      <c r="O131" s="2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ht="12.75" customHeight="1">
      <c r="A132" s="2"/>
      <c r="B132" s="212" t="s">
        <v>234</v>
      </c>
      <c r="C132" s="52" t="s">
        <v>36</v>
      </c>
      <c r="D132" s="87">
        <v>98104.0</v>
      </c>
      <c r="E132" s="88" t="s">
        <v>452</v>
      </c>
      <c r="F132" s="55" t="s">
        <v>65</v>
      </c>
      <c r="G132" s="60">
        <v>3.0</v>
      </c>
      <c r="H132" s="60">
        <v>180.88</v>
      </c>
      <c r="I132" s="50">
        <f t="shared" si="42"/>
        <v>542.64</v>
      </c>
      <c r="J132" s="60">
        <v>220.25</v>
      </c>
      <c r="K132" s="50">
        <f t="shared" si="43"/>
        <v>660.75</v>
      </c>
      <c r="L132" s="51">
        <f t="shared" si="44"/>
        <v>1203.39</v>
      </c>
      <c r="M132" s="50">
        <f t="shared" si="45"/>
        <v>1504.24</v>
      </c>
      <c r="N132" s="130"/>
      <c r="O132" s="2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ht="12.75" customHeight="1">
      <c r="A133" s="2"/>
      <c r="B133" s="212" t="s">
        <v>236</v>
      </c>
      <c r="C133" s="52" t="s">
        <v>36</v>
      </c>
      <c r="D133" s="87">
        <v>98104.0</v>
      </c>
      <c r="E133" s="88" t="s">
        <v>453</v>
      </c>
      <c r="F133" s="55" t="s">
        <v>65</v>
      </c>
      <c r="G133" s="60">
        <v>4.0</v>
      </c>
      <c r="H133" s="60">
        <v>180.88</v>
      </c>
      <c r="I133" s="50">
        <f t="shared" si="42"/>
        <v>723.52</v>
      </c>
      <c r="J133" s="60">
        <v>220.25</v>
      </c>
      <c r="K133" s="50">
        <f t="shared" si="43"/>
        <v>881</v>
      </c>
      <c r="L133" s="51">
        <f t="shared" si="44"/>
        <v>1604.52</v>
      </c>
      <c r="M133" s="50">
        <f t="shared" si="45"/>
        <v>2005.65</v>
      </c>
      <c r="N133" s="214"/>
      <c r="O133" s="2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ht="12.75" customHeight="1">
      <c r="A134" s="2"/>
      <c r="B134" s="212"/>
      <c r="C134" s="219"/>
      <c r="D134" s="220"/>
      <c r="E134" s="221"/>
      <c r="F134" s="222"/>
      <c r="G134" s="223"/>
      <c r="H134" s="223"/>
      <c r="I134" s="224"/>
      <c r="J134" s="223"/>
      <c r="K134" s="224"/>
      <c r="L134" s="51"/>
      <c r="M134" s="50"/>
      <c r="N134" s="214"/>
      <c r="O134" s="2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ht="12.75" customHeight="1">
      <c r="A135" s="2"/>
      <c r="B135" s="61" t="s">
        <v>45</v>
      </c>
      <c r="C135" s="62"/>
      <c r="D135" s="62"/>
      <c r="E135" s="62"/>
      <c r="F135" s="63"/>
      <c r="G135" s="63"/>
      <c r="H135" s="63"/>
      <c r="I135" s="64"/>
      <c r="J135" s="63"/>
      <c r="K135" s="64"/>
      <c r="L135" s="65">
        <f t="shared" ref="L135:M135" si="46">SUM(L123:L133)</f>
        <v>6509.99</v>
      </c>
      <c r="M135" s="65">
        <f t="shared" si="46"/>
        <v>8137.5</v>
      </c>
      <c r="N135" s="214"/>
      <c r="O135" s="2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ht="12.75" customHeight="1">
      <c r="A136" s="2"/>
      <c r="B136" s="82"/>
      <c r="C136" s="82"/>
      <c r="D136" s="113"/>
      <c r="E136" s="77"/>
      <c r="F136" s="77"/>
      <c r="G136" s="103"/>
      <c r="H136" s="114"/>
      <c r="I136" s="83"/>
      <c r="J136" s="114"/>
      <c r="K136" s="83"/>
      <c r="L136" s="84"/>
      <c r="M136" s="82"/>
      <c r="N136" s="214"/>
      <c r="O136" s="2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ht="12.75" customHeight="1">
      <c r="A137" s="2"/>
      <c r="B137" s="71">
        <v>11.0</v>
      </c>
      <c r="C137" s="72"/>
      <c r="D137" s="71"/>
      <c r="E137" s="46" t="s">
        <v>291</v>
      </c>
      <c r="F137" s="71"/>
      <c r="G137" s="72"/>
      <c r="H137" s="71"/>
      <c r="I137" s="46"/>
      <c r="J137" s="71"/>
      <c r="K137" s="46"/>
      <c r="L137" s="65"/>
      <c r="M137" s="72"/>
      <c r="N137" s="214"/>
      <c r="O137" s="2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ht="12.75" customHeight="1">
      <c r="A138" s="2"/>
      <c r="B138" s="212" t="s">
        <v>245</v>
      </c>
      <c r="C138" s="52" t="s">
        <v>36</v>
      </c>
      <c r="D138" s="59">
        <v>88489.0</v>
      </c>
      <c r="E138" s="54" t="s">
        <v>303</v>
      </c>
      <c r="F138" s="55" t="s">
        <v>38</v>
      </c>
      <c r="G138" s="50">
        <v>2224.49</v>
      </c>
      <c r="H138" s="60">
        <v>4.86</v>
      </c>
      <c r="I138" s="50">
        <f t="shared" ref="I138:I143" si="47">ROUND(G138*H138,2)</f>
        <v>10811.02</v>
      </c>
      <c r="J138" s="60">
        <v>10.49</v>
      </c>
      <c r="K138" s="50">
        <f t="shared" ref="K138:K143" si="48">ROUND(G138*J138,2)</f>
        <v>23334.9</v>
      </c>
      <c r="L138" s="51">
        <f t="shared" ref="L138:L143" si="49">I138+K138</f>
        <v>34145.92</v>
      </c>
      <c r="M138" s="50">
        <f t="shared" ref="M138:M143" si="50">ROUND(1.25*L138,2)</f>
        <v>42682.4</v>
      </c>
      <c r="N138" s="214"/>
      <c r="O138" s="2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ht="12.75" customHeight="1">
      <c r="A139" s="2"/>
      <c r="B139" s="212" t="s">
        <v>247</v>
      </c>
      <c r="C139" s="52" t="s">
        <v>36</v>
      </c>
      <c r="D139" s="80">
        <v>102488.0</v>
      </c>
      <c r="E139" s="213" t="s">
        <v>299</v>
      </c>
      <c r="F139" s="55" t="s">
        <v>38</v>
      </c>
      <c r="G139" s="50">
        <v>815.58</v>
      </c>
      <c r="H139" s="101">
        <v>3.64</v>
      </c>
      <c r="I139" s="50">
        <f t="shared" si="47"/>
        <v>2968.71</v>
      </c>
      <c r="J139" s="101">
        <v>1.09</v>
      </c>
      <c r="K139" s="50">
        <f t="shared" si="48"/>
        <v>888.98</v>
      </c>
      <c r="L139" s="51">
        <f t="shared" si="49"/>
        <v>3857.69</v>
      </c>
      <c r="M139" s="50">
        <f t="shared" si="50"/>
        <v>4822.11</v>
      </c>
      <c r="N139" s="214"/>
      <c r="O139" s="2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ht="12.75" customHeight="1">
      <c r="A140" s="2"/>
      <c r="B140" s="212" t="s">
        <v>249</v>
      </c>
      <c r="C140" s="52" t="s">
        <v>36</v>
      </c>
      <c r="D140" s="80">
        <v>100717.0</v>
      </c>
      <c r="E140" s="213" t="s">
        <v>454</v>
      </c>
      <c r="F140" s="55" t="s">
        <v>38</v>
      </c>
      <c r="G140" s="50">
        <v>74.1</v>
      </c>
      <c r="H140" s="101">
        <v>7.26</v>
      </c>
      <c r="I140" s="50">
        <f t="shared" si="47"/>
        <v>537.97</v>
      </c>
      <c r="J140" s="101">
        <v>3.17</v>
      </c>
      <c r="K140" s="50">
        <f t="shared" si="48"/>
        <v>234.9</v>
      </c>
      <c r="L140" s="51">
        <f t="shared" si="49"/>
        <v>772.87</v>
      </c>
      <c r="M140" s="50">
        <f t="shared" si="50"/>
        <v>966.09</v>
      </c>
      <c r="N140" s="214"/>
      <c r="O140" s="2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ht="12.75" customHeight="1">
      <c r="A141" s="2"/>
      <c r="B141" s="212" t="s">
        <v>251</v>
      </c>
      <c r="C141" s="52" t="s">
        <v>36</v>
      </c>
      <c r="D141" s="80">
        <v>100729.0</v>
      </c>
      <c r="E141" s="76" t="s">
        <v>455</v>
      </c>
      <c r="F141" s="55" t="s">
        <v>38</v>
      </c>
      <c r="G141" s="50">
        <v>74.1</v>
      </c>
      <c r="H141" s="101">
        <v>3.06</v>
      </c>
      <c r="I141" s="50">
        <f t="shared" si="47"/>
        <v>226.75</v>
      </c>
      <c r="J141" s="101">
        <v>35.98</v>
      </c>
      <c r="K141" s="50">
        <f t="shared" si="48"/>
        <v>2666.12</v>
      </c>
      <c r="L141" s="51">
        <f t="shared" si="49"/>
        <v>2892.87</v>
      </c>
      <c r="M141" s="50">
        <f t="shared" si="50"/>
        <v>3616.09</v>
      </c>
      <c r="N141" s="214"/>
      <c r="O141" s="2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ht="25.5" customHeight="1">
      <c r="A142" s="2"/>
      <c r="B142" s="85" t="s">
        <v>298</v>
      </c>
      <c r="C142" s="85" t="s">
        <v>36</v>
      </c>
      <c r="D142" s="111">
        <v>102488.0</v>
      </c>
      <c r="E142" s="115" t="s">
        <v>299</v>
      </c>
      <c r="F142" s="97" t="s">
        <v>38</v>
      </c>
      <c r="G142" s="73">
        <v>305.7</v>
      </c>
      <c r="H142" s="73">
        <v>3.64</v>
      </c>
      <c r="I142" s="73">
        <f t="shared" si="47"/>
        <v>1112.75</v>
      </c>
      <c r="J142" s="73">
        <v>1.09</v>
      </c>
      <c r="K142" s="73">
        <f t="shared" si="48"/>
        <v>333.21</v>
      </c>
      <c r="L142" s="116">
        <f t="shared" si="49"/>
        <v>1445.96</v>
      </c>
      <c r="M142" s="73">
        <f t="shared" si="50"/>
        <v>1807.45</v>
      </c>
      <c r="N142" s="214"/>
      <c r="O142" s="2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ht="25.5" customHeight="1">
      <c r="A143" s="2"/>
      <c r="B143" s="212" t="s">
        <v>253</v>
      </c>
      <c r="C143" s="52" t="s">
        <v>36</v>
      </c>
      <c r="D143" s="80">
        <v>98554.0</v>
      </c>
      <c r="E143" s="213" t="s">
        <v>301</v>
      </c>
      <c r="F143" s="55" t="s">
        <v>38</v>
      </c>
      <c r="G143" s="50">
        <v>305.7</v>
      </c>
      <c r="H143" s="101">
        <v>16.27</v>
      </c>
      <c r="I143" s="50">
        <f t="shared" si="47"/>
        <v>4973.74</v>
      </c>
      <c r="J143" s="101">
        <v>32.84</v>
      </c>
      <c r="K143" s="50">
        <f t="shared" si="48"/>
        <v>10039.19</v>
      </c>
      <c r="L143" s="51">
        <f t="shared" si="49"/>
        <v>15012.93</v>
      </c>
      <c r="M143" s="50">
        <f t="shared" si="50"/>
        <v>18766.16</v>
      </c>
      <c r="N143" s="214"/>
      <c r="O143" s="2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ht="12.75" customHeight="1">
      <c r="A144" s="2"/>
      <c r="B144" s="215" t="s">
        <v>45</v>
      </c>
      <c r="C144" s="215"/>
      <c r="D144" s="215"/>
      <c r="E144" s="215"/>
      <c r="F144" s="47"/>
      <c r="G144" s="47"/>
      <c r="H144" s="47"/>
      <c r="I144" s="65"/>
      <c r="J144" s="47"/>
      <c r="K144" s="65"/>
      <c r="L144" s="65">
        <f t="shared" ref="L144:M144" si="51">SUM(L138:L143)</f>
        <v>58128.24</v>
      </c>
      <c r="M144" s="65">
        <f t="shared" si="51"/>
        <v>72660.3</v>
      </c>
      <c r="N144" s="214"/>
      <c r="O144" s="2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ht="12.75" customHeight="1">
      <c r="A145" s="2"/>
      <c r="B145" s="66"/>
      <c r="C145" s="66"/>
      <c r="D145" s="107"/>
      <c r="E145" s="67"/>
      <c r="F145" s="67"/>
      <c r="G145" s="112"/>
      <c r="H145" s="108"/>
      <c r="I145" s="69"/>
      <c r="J145" s="108"/>
      <c r="K145" s="69"/>
      <c r="L145" s="70"/>
      <c r="M145" s="66"/>
      <c r="N145" s="214"/>
      <c r="O145" s="2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ht="12.75" customHeight="1">
      <c r="A146" s="2"/>
      <c r="B146" s="71">
        <v>12.0</v>
      </c>
      <c r="C146" s="72"/>
      <c r="D146" s="71"/>
      <c r="E146" s="46" t="s">
        <v>304</v>
      </c>
      <c r="F146" s="71"/>
      <c r="G146" s="72"/>
      <c r="H146" s="71"/>
      <c r="I146" s="46"/>
      <c r="J146" s="71"/>
      <c r="K146" s="46"/>
      <c r="L146" s="65"/>
      <c r="M146" s="72"/>
      <c r="N146" s="214"/>
      <c r="O146" s="2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ht="12.75" customHeight="1">
      <c r="A147" s="2"/>
      <c r="B147" s="212" t="s">
        <v>292</v>
      </c>
      <c r="C147" s="52" t="s">
        <v>36</v>
      </c>
      <c r="D147" s="213">
        <v>1749.0</v>
      </c>
      <c r="E147" s="76" t="s">
        <v>456</v>
      </c>
      <c r="F147" s="55" t="s">
        <v>457</v>
      </c>
      <c r="G147" s="56">
        <v>3.0</v>
      </c>
      <c r="H147" s="101">
        <v>43.47</v>
      </c>
      <c r="I147" s="50">
        <f t="shared" ref="I147:I156" si="52">ROUND(G147*H147,2)</f>
        <v>130.41</v>
      </c>
      <c r="J147" s="101">
        <v>427.08</v>
      </c>
      <c r="K147" s="50">
        <f t="shared" ref="K147:K156" si="53">ROUND(G147*J147,2)</f>
        <v>1281.24</v>
      </c>
      <c r="L147" s="51">
        <f t="shared" ref="L147:L156" si="54">I147+K147</f>
        <v>1411.65</v>
      </c>
      <c r="M147" s="50">
        <f t="shared" ref="M147:M156" si="55">ROUND(1.25*L147,2)</f>
        <v>1764.56</v>
      </c>
      <c r="N147" s="130"/>
      <c r="O147" s="2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ht="12.75" customHeight="1">
      <c r="A148" s="2"/>
      <c r="B148" s="212" t="s">
        <v>294</v>
      </c>
      <c r="C148" s="52" t="s">
        <v>36</v>
      </c>
      <c r="D148" s="213">
        <v>11687.0</v>
      </c>
      <c r="E148" s="76" t="s">
        <v>458</v>
      </c>
      <c r="F148" s="55" t="s">
        <v>457</v>
      </c>
      <c r="G148" s="56">
        <v>3.0</v>
      </c>
      <c r="H148" s="101">
        <v>43.47</v>
      </c>
      <c r="I148" s="50">
        <f t="shared" si="52"/>
        <v>130.41</v>
      </c>
      <c r="J148" s="101">
        <v>1599.0</v>
      </c>
      <c r="K148" s="50">
        <f t="shared" si="53"/>
        <v>4797</v>
      </c>
      <c r="L148" s="51">
        <f t="shared" si="54"/>
        <v>4927.41</v>
      </c>
      <c r="M148" s="50">
        <f t="shared" si="55"/>
        <v>6159.26</v>
      </c>
      <c r="N148" s="130"/>
      <c r="O148" s="2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ht="12.75" customHeight="1">
      <c r="A149" s="2"/>
      <c r="B149" s="212" t="s">
        <v>296</v>
      </c>
      <c r="C149" s="52" t="s">
        <v>36</v>
      </c>
      <c r="D149" s="117">
        <v>95470.0</v>
      </c>
      <c r="E149" s="54" t="s">
        <v>306</v>
      </c>
      <c r="F149" s="55" t="s">
        <v>65</v>
      </c>
      <c r="G149" s="56">
        <v>1.0</v>
      </c>
      <c r="H149" s="60">
        <v>18.38</v>
      </c>
      <c r="I149" s="50">
        <f t="shared" si="52"/>
        <v>18.38</v>
      </c>
      <c r="J149" s="60">
        <v>285.16</v>
      </c>
      <c r="K149" s="50">
        <f t="shared" si="53"/>
        <v>285.16</v>
      </c>
      <c r="L149" s="51">
        <f t="shared" si="54"/>
        <v>303.54</v>
      </c>
      <c r="M149" s="50">
        <f t="shared" si="55"/>
        <v>379.43</v>
      </c>
      <c r="N149" s="130"/>
      <c r="O149" s="2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ht="12.75" customHeight="1">
      <c r="A150" s="2"/>
      <c r="B150" s="212" t="s">
        <v>298</v>
      </c>
      <c r="C150" s="52" t="s">
        <v>36</v>
      </c>
      <c r="D150" s="117">
        <v>100849.0</v>
      </c>
      <c r="E150" s="54" t="s">
        <v>310</v>
      </c>
      <c r="F150" s="55" t="s">
        <v>65</v>
      </c>
      <c r="G150" s="56">
        <v>1.0</v>
      </c>
      <c r="H150" s="60">
        <v>74.63</v>
      </c>
      <c r="I150" s="50">
        <f t="shared" si="52"/>
        <v>74.63</v>
      </c>
      <c r="J150" s="60">
        <v>101.28</v>
      </c>
      <c r="K150" s="50">
        <f t="shared" si="53"/>
        <v>101.28</v>
      </c>
      <c r="L150" s="51">
        <f t="shared" si="54"/>
        <v>175.91</v>
      </c>
      <c r="M150" s="50">
        <f t="shared" si="55"/>
        <v>219.89</v>
      </c>
      <c r="N150" s="130"/>
      <c r="O150" s="2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ht="12.75" customHeight="1">
      <c r="A151" s="2"/>
      <c r="B151" s="212" t="s">
        <v>300</v>
      </c>
      <c r="C151" s="52" t="s">
        <v>36</v>
      </c>
      <c r="D151" s="87">
        <v>93441.0</v>
      </c>
      <c r="E151" s="88" t="s">
        <v>459</v>
      </c>
      <c r="F151" s="55" t="s">
        <v>65</v>
      </c>
      <c r="G151" s="56">
        <v>1.0</v>
      </c>
      <c r="H151" s="60">
        <v>70.67</v>
      </c>
      <c r="I151" s="50">
        <f t="shared" si="52"/>
        <v>70.67</v>
      </c>
      <c r="J151" s="73">
        <v>180.07</v>
      </c>
      <c r="K151" s="50">
        <f t="shared" si="53"/>
        <v>180.07</v>
      </c>
      <c r="L151" s="51">
        <f t="shared" si="54"/>
        <v>250.74</v>
      </c>
      <c r="M151" s="50">
        <f t="shared" si="55"/>
        <v>313.43</v>
      </c>
      <c r="N151" s="130"/>
      <c r="O151" s="2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ht="12.75" customHeight="1">
      <c r="A152" s="2"/>
      <c r="B152" s="212" t="s">
        <v>302</v>
      </c>
      <c r="C152" s="52" t="s">
        <v>36</v>
      </c>
      <c r="D152" s="59">
        <v>95544.0</v>
      </c>
      <c r="E152" s="54" t="s">
        <v>321</v>
      </c>
      <c r="F152" s="55" t="s">
        <v>65</v>
      </c>
      <c r="G152" s="56">
        <v>1.0</v>
      </c>
      <c r="H152" s="60">
        <v>9.64</v>
      </c>
      <c r="I152" s="50">
        <f t="shared" si="52"/>
        <v>9.64</v>
      </c>
      <c r="J152" s="60">
        <v>41.93</v>
      </c>
      <c r="K152" s="50">
        <f t="shared" si="53"/>
        <v>41.93</v>
      </c>
      <c r="L152" s="51">
        <f t="shared" si="54"/>
        <v>51.57</v>
      </c>
      <c r="M152" s="50">
        <f t="shared" si="55"/>
        <v>64.46</v>
      </c>
      <c r="N152" s="214"/>
      <c r="O152" s="214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ht="12.75" customHeight="1">
      <c r="A153" s="2"/>
      <c r="B153" s="212" t="s">
        <v>460</v>
      </c>
      <c r="C153" s="52" t="s">
        <v>36</v>
      </c>
      <c r="D153" s="74">
        <v>95547.0</v>
      </c>
      <c r="E153" s="54" t="s">
        <v>323</v>
      </c>
      <c r="F153" s="55" t="s">
        <v>65</v>
      </c>
      <c r="G153" s="56">
        <v>1.0</v>
      </c>
      <c r="H153" s="60">
        <v>9.64</v>
      </c>
      <c r="I153" s="50">
        <f t="shared" si="52"/>
        <v>9.64</v>
      </c>
      <c r="J153" s="60">
        <v>46.93</v>
      </c>
      <c r="K153" s="50">
        <f t="shared" si="53"/>
        <v>46.93</v>
      </c>
      <c r="L153" s="51">
        <f t="shared" si="54"/>
        <v>56.57</v>
      </c>
      <c r="M153" s="50">
        <f t="shared" si="55"/>
        <v>70.71</v>
      </c>
      <c r="N153" s="214"/>
      <c r="O153" s="214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ht="12.75" customHeight="1">
      <c r="A154" s="2"/>
      <c r="B154" s="212" t="s">
        <v>461</v>
      </c>
      <c r="C154" s="52" t="s">
        <v>36</v>
      </c>
      <c r="D154" s="74">
        <v>100860.0</v>
      </c>
      <c r="E154" s="54" t="s">
        <v>462</v>
      </c>
      <c r="F154" s="55" t="s">
        <v>65</v>
      </c>
      <c r="G154" s="56">
        <v>2.0</v>
      </c>
      <c r="H154" s="60">
        <v>13.64</v>
      </c>
      <c r="I154" s="50">
        <f t="shared" si="52"/>
        <v>27.28</v>
      </c>
      <c r="J154" s="60">
        <v>79.11</v>
      </c>
      <c r="K154" s="50">
        <f t="shared" si="53"/>
        <v>158.22</v>
      </c>
      <c r="L154" s="51">
        <f t="shared" si="54"/>
        <v>185.5</v>
      </c>
      <c r="M154" s="50">
        <f t="shared" si="55"/>
        <v>231.88</v>
      </c>
      <c r="N154" s="214"/>
      <c r="O154" s="214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ht="12.75" customHeight="1">
      <c r="A155" s="2"/>
      <c r="B155" s="212" t="s">
        <v>463</v>
      </c>
      <c r="C155" s="52" t="s">
        <v>162</v>
      </c>
      <c r="D155" s="74" t="s">
        <v>334</v>
      </c>
      <c r="E155" s="54" t="s">
        <v>335</v>
      </c>
      <c r="F155" s="55" t="s">
        <v>65</v>
      </c>
      <c r="G155" s="56">
        <v>7.0</v>
      </c>
      <c r="H155" s="60">
        <v>3.01</v>
      </c>
      <c r="I155" s="50">
        <f t="shared" si="52"/>
        <v>21.07</v>
      </c>
      <c r="J155" s="60">
        <v>159.0</v>
      </c>
      <c r="K155" s="50">
        <f t="shared" si="53"/>
        <v>1113</v>
      </c>
      <c r="L155" s="51">
        <f t="shared" si="54"/>
        <v>1134.07</v>
      </c>
      <c r="M155" s="50">
        <f t="shared" si="55"/>
        <v>1417.59</v>
      </c>
      <c r="N155" s="214"/>
      <c r="O155" s="214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ht="12.75" customHeight="1">
      <c r="A156" s="2"/>
      <c r="B156" s="212" t="s">
        <v>464</v>
      </c>
      <c r="C156" s="52" t="s">
        <v>162</v>
      </c>
      <c r="D156" s="74" t="s">
        <v>337</v>
      </c>
      <c r="E156" s="54" t="s">
        <v>338</v>
      </c>
      <c r="F156" s="55" t="s">
        <v>65</v>
      </c>
      <c r="G156" s="56">
        <v>1.0</v>
      </c>
      <c r="H156" s="117">
        <v>442.635</v>
      </c>
      <c r="I156" s="50">
        <f t="shared" si="52"/>
        <v>442.64</v>
      </c>
      <c r="J156" s="225">
        <v>272.7838</v>
      </c>
      <c r="K156" s="50">
        <f t="shared" si="53"/>
        <v>272.78</v>
      </c>
      <c r="L156" s="51">
        <f t="shared" si="54"/>
        <v>715.42</v>
      </c>
      <c r="M156" s="50">
        <f t="shared" si="55"/>
        <v>894.28</v>
      </c>
      <c r="N156" s="214"/>
      <c r="O156" s="214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ht="12.75" customHeight="1">
      <c r="A157" s="2"/>
      <c r="B157" s="215" t="s">
        <v>45</v>
      </c>
      <c r="C157" s="215"/>
      <c r="D157" s="215"/>
      <c r="E157" s="215"/>
      <c r="F157" s="47"/>
      <c r="G157" s="47"/>
      <c r="H157" s="47"/>
      <c r="I157" s="65"/>
      <c r="J157" s="47"/>
      <c r="K157" s="65"/>
      <c r="L157" s="65">
        <f t="shared" ref="L157:M157" si="56">SUM(L147:L156)</f>
        <v>9212.38</v>
      </c>
      <c r="M157" s="65">
        <f t="shared" si="56"/>
        <v>11515.49</v>
      </c>
      <c r="N157" s="214"/>
      <c r="O157" s="214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ht="12.75" customHeight="1">
      <c r="A158" s="2"/>
      <c r="B158" s="226"/>
      <c r="C158" s="227"/>
      <c r="D158" s="226"/>
      <c r="E158" s="43"/>
      <c r="F158" s="44"/>
      <c r="G158" s="45"/>
      <c r="H158" s="83"/>
      <c r="I158" s="83"/>
      <c r="J158" s="83"/>
      <c r="K158" s="83"/>
      <c r="L158" s="84"/>
      <c r="M158" s="227"/>
      <c r="N158" s="214"/>
      <c r="O158" s="214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ht="12.75" customHeight="1">
      <c r="A159" s="2"/>
      <c r="B159" s="71">
        <v>13.0</v>
      </c>
      <c r="C159" s="72"/>
      <c r="D159" s="71"/>
      <c r="E159" s="46" t="s">
        <v>339</v>
      </c>
      <c r="F159" s="48"/>
      <c r="G159" s="49"/>
      <c r="H159" s="50"/>
      <c r="I159" s="50"/>
      <c r="J159" s="50"/>
      <c r="K159" s="50"/>
      <c r="L159" s="51"/>
      <c r="M159" s="72"/>
      <c r="N159" s="214"/>
      <c r="O159" s="214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ht="12.75" customHeight="1">
      <c r="A160" s="2"/>
      <c r="B160" s="207">
        <v>45304.0</v>
      </c>
      <c r="C160" s="52" t="s">
        <v>162</v>
      </c>
      <c r="D160" s="74">
        <v>99814.0</v>
      </c>
      <c r="E160" s="54" t="s">
        <v>341</v>
      </c>
      <c r="F160" s="55" t="s">
        <v>38</v>
      </c>
      <c r="G160" s="56">
        <v>3815.5</v>
      </c>
      <c r="H160" s="60">
        <v>1.51</v>
      </c>
      <c r="I160" s="50">
        <f>ROUND(G160*H160,2)</f>
        <v>5761.41</v>
      </c>
      <c r="J160" s="60">
        <v>0.32</v>
      </c>
      <c r="K160" s="50">
        <f>ROUND(G160*J160,2)</f>
        <v>1220.96</v>
      </c>
      <c r="L160" s="51">
        <f>I160+K160</f>
        <v>6982.37</v>
      </c>
      <c r="M160" s="50">
        <f>ROUND(1.25*L160,2)</f>
        <v>8727.96</v>
      </c>
      <c r="N160" s="214"/>
      <c r="O160" s="214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ht="12.75" customHeight="1">
      <c r="A161" s="2"/>
      <c r="B161" s="207">
        <v>45335.0</v>
      </c>
      <c r="C161" s="52" t="s">
        <v>343</v>
      </c>
      <c r="D161" s="74"/>
      <c r="E161" s="54" t="s">
        <v>344</v>
      </c>
      <c r="F161" s="55"/>
      <c r="G161" s="56"/>
      <c r="H161" s="60"/>
      <c r="I161" s="50"/>
      <c r="J161" s="60"/>
      <c r="K161" s="50"/>
      <c r="L161" s="51"/>
      <c r="M161" s="50">
        <v>76531.54</v>
      </c>
      <c r="N161" s="214"/>
      <c r="O161" s="214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ht="12.75" customHeight="1">
      <c r="A162" s="2"/>
      <c r="B162" s="61" t="s">
        <v>45</v>
      </c>
      <c r="C162" s="62"/>
      <c r="D162" s="99"/>
      <c r="E162" s="62"/>
      <c r="F162" s="63"/>
      <c r="G162" s="63"/>
      <c r="H162" s="63"/>
      <c r="I162" s="64"/>
      <c r="J162" s="63"/>
      <c r="K162" s="64"/>
      <c r="L162" s="65">
        <f>SUM(L160)</f>
        <v>6982.37</v>
      </c>
      <c r="M162" s="65">
        <f>SUM(M160:M161)</f>
        <v>85259.5</v>
      </c>
      <c r="N162" s="214"/>
      <c r="O162" s="214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ht="12.75" customHeight="1">
      <c r="A163" s="2"/>
      <c r="B163" s="66"/>
      <c r="C163" s="66"/>
      <c r="D163" s="66"/>
      <c r="E163" s="67"/>
      <c r="F163" s="68"/>
      <c r="G163" s="118"/>
      <c r="H163" s="118"/>
      <c r="I163" s="118"/>
      <c r="J163" s="118"/>
      <c r="K163" s="118"/>
      <c r="L163" s="119"/>
      <c r="M163" s="66"/>
      <c r="N163" s="214"/>
      <c r="O163" s="214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ht="15.0" customHeight="1">
      <c r="A164" s="2"/>
      <c r="B164" s="120" t="s">
        <v>345</v>
      </c>
      <c r="C164" s="121"/>
      <c r="D164" s="122"/>
      <c r="E164" s="121"/>
      <c r="F164" s="228"/>
      <c r="G164" s="228"/>
      <c r="H164" s="228"/>
      <c r="I164" s="229"/>
      <c r="J164" s="228"/>
      <c r="K164" s="229"/>
      <c r="L164" s="123">
        <f>L162+L157+L144+L135+L120+L104+L75+L68+L54+L50+L38+L27+L18</f>
        <v>384494.11</v>
      </c>
      <c r="M164" s="123">
        <f>M18+M27+M38+M50+M54+M68+M75+M104+M120+M135+M144+M157+M162</f>
        <v>557149.32</v>
      </c>
      <c r="N164" s="214"/>
      <c r="O164" s="214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ht="12.75" customHeight="1">
      <c r="A165" s="2"/>
      <c r="B165" s="7"/>
      <c r="C165" s="7"/>
      <c r="D165" s="7"/>
      <c r="E165" s="124"/>
      <c r="F165" s="125"/>
      <c r="G165" s="126"/>
      <c r="H165" s="125"/>
      <c r="I165" s="125"/>
      <c r="J165" s="127"/>
      <c r="K165" s="127"/>
      <c r="L165" s="128"/>
      <c r="M165" s="7"/>
      <c r="N165" s="214"/>
      <c r="O165" s="214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ht="12.75" customHeight="1">
      <c r="A166" s="2"/>
      <c r="B166" s="2"/>
      <c r="C166" s="2"/>
      <c r="D166" s="2"/>
      <c r="E166" s="2"/>
      <c r="F166" s="16"/>
      <c r="G166" s="93"/>
      <c r="H166" s="93"/>
      <c r="I166" s="93"/>
      <c r="J166" s="93"/>
      <c r="K166" s="93"/>
      <c r="L166" s="2"/>
      <c r="M166" s="2"/>
      <c r="N166" s="214"/>
      <c r="O166" s="214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ht="12.75" customHeight="1">
      <c r="A167" s="2"/>
      <c r="B167" s="2"/>
      <c r="C167" s="2"/>
      <c r="D167" s="2"/>
      <c r="E167" s="2"/>
      <c r="F167" s="16"/>
      <c r="G167" s="93"/>
      <c r="H167" s="93"/>
      <c r="I167" s="93"/>
      <c r="J167" s="93"/>
      <c r="K167" s="93"/>
      <c r="L167" s="2"/>
      <c r="M167" s="2"/>
      <c r="N167" s="214"/>
      <c r="O167" s="214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ht="12.75" customHeight="1">
      <c r="A168" s="2"/>
      <c r="B168" s="2"/>
      <c r="C168" s="2"/>
      <c r="D168" s="2"/>
      <c r="E168" s="2"/>
      <c r="F168" s="16"/>
      <c r="G168" s="93"/>
      <c r="H168" s="93"/>
      <c r="I168" s="93"/>
      <c r="J168" s="93"/>
      <c r="K168" s="93"/>
      <c r="L168" s="2"/>
      <c r="M168" s="2"/>
      <c r="N168" s="214"/>
      <c r="O168" s="214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ht="12.75" customHeight="1">
      <c r="A169" s="2"/>
      <c r="B169" s="2"/>
      <c r="C169" s="2"/>
      <c r="D169" s="2"/>
      <c r="E169" s="2"/>
      <c r="F169" s="16"/>
      <c r="G169" s="93"/>
      <c r="H169" s="93"/>
      <c r="I169" s="93"/>
      <c r="J169" s="93"/>
      <c r="K169" s="93"/>
      <c r="L169" s="2"/>
      <c r="M169" s="2"/>
      <c r="N169" s="214"/>
      <c r="O169" s="214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ht="12.75" customHeight="1">
      <c r="A170" s="2"/>
      <c r="B170" s="2"/>
      <c r="C170" s="2"/>
      <c r="D170" s="2"/>
      <c r="E170" s="2"/>
      <c r="F170" s="16"/>
      <c r="G170" s="93"/>
      <c r="H170" s="93"/>
      <c r="I170" s="93"/>
      <c r="J170" s="93"/>
      <c r="K170" s="93"/>
      <c r="L170" s="2"/>
      <c r="M170" s="2"/>
      <c r="N170" s="214"/>
      <c r="O170" s="214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ht="12.75" customHeight="1">
      <c r="A171" s="2"/>
      <c r="B171" s="2"/>
      <c r="C171" s="2"/>
      <c r="D171" s="2"/>
      <c r="E171" s="2"/>
      <c r="F171" s="230"/>
      <c r="G171" s="230"/>
      <c r="H171" s="230"/>
      <c r="I171" s="230"/>
      <c r="J171" s="230"/>
      <c r="K171" s="230"/>
      <c r="L171" s="230"/>
      <c r="M171" s="230"/>
      <c r="N171" s="214"/>
      <c r="O171" s="214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ht="12.75" customHeight="1">
      <c r="A172" s="2"/>
      <c r="B172" s="2"/>
      <c r="C172" s="2"/>
      <c r="D172" s="2"/>
      <c r="E172" s="2"/>
      <c r="F172" s="230"/>
      <c r="G172" s="230"/>
      <c r="H172" s="230"/>
      <c r="I172" s="230"/>
      <c r="J172" s="230"/>
      <c r="K172" s="230"/>
      <c r="L172" s="230"/>
      <c r="M172" s="2"/>
      <c r="N172" s="214"/>
      <c r="O172" s="214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ht="12.75" customHeight="1">
      <c r="A173" s="2"/>
      <c r="B173" s="2"/>
      <c r="C173" s="2"/>
      <c r="D173" s="2"/>
      <c r="E173" s="2"/>
      <c r="F173" s="231"/>
      <c r="G173" s="231"/>
      <c r="H173" s="231"/>
      <c r="I173" s="231"/>
      <c r="J173" s="231"/>
      <c r="K173" s="231"/>
      <c r="L173" s="231"/>
      <c r="M173" s="2"/>
      <c r="N173" s="214"/>
      <c r="O173" s="214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ht="12.75" customHeight="1">
      <c r="A174" s="2"/>
      <c r="B174" s="2"/>
      <c r="C174" s="2"/>
      <c r="D174" s="2"/>
      <c r="E174" s="2"/>
      <c r="F174" s="16"/>
      <c r="G174" s="16"/>
      <c r="H174" s="16"/>
      <c r="I174" s="16"/>
      <c r="J174" s="16"/>
      <c r="K174" s="16"/>
      <c r="L174" s="16"/>
      <c r="M174" s="2"/>
      <c r="N174" s="214"/>
      <c r="O174" s="214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ht="12.75" customHeight="1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</row>
    <row r="176" ht="12.75" customHeight="1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</row>
    <row r="177" ht="12.75" customHeight="1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</row>
    <row r="178" ht="12.75" customHeight="1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</row>
    <row r="179" ht="12.75" customHeight="1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</row>
    <row r="180" ht="12.75" customHeight="1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</row>
    <row r="181" ht="12.75" customHeight="1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</row>
    <row r="182" ht="12.75" customHeight="1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</row>
    <row r="183" ht="12.75" customHeight="1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</row>
    <row r="184" ht="12.75" customHeight="1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</row>
    <row r="185" ht="12.75" customHeight="1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</row>
    <row r="186" ht="12.75" customHeight="1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</row>
    <row r="187" ht="12.75" customHeight="1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</row>
    <row r="188" ht="12.75" customHeight="1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</row>
    <row r="189" ht="12.75" customHeight="1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</row>
    <row r="190" ht="12.75" customHeight="1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</row>
    <row r="191" ht="12.75" customHeight="1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</row>
    <row r="192" ht="12.75" customHeight="1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</row>
    <row r="193" ht="12.75" customHeight="1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</row>
    <row r="194" ht="12.75" customHeight="1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</row>
    <row r="195" ht="12.75" customHeight="1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</row>
    <row r="196" ht="12.75" customHeight="1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</row>
    <row r="197" ht="12.75" customHeight="1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</row>
    <row r="198" ht="12.75" customHeight="1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</row>
    <row r="199" ht="12.75" customHeight="1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</row>
    <row r="200" ht="12.75" customHeight="1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</row>
    <row r="201" ht="12.75" customHeight="1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</row>
    <row r="202" ht="12.75" customHeight="1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</row>
    <row r="203" ht="12.75" customHeight="1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</row>
    <row r="204" ht="12.75" customHeight="1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</row>
    <row r="205" ht="12.75" customHeight="1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</row>
    <row r="206" ht="12.75" customHeight="1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</row>
    <row r="207" ht="12.75" customHeight="1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</row>
    <row r="208" ht="12.75" customHeight="1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</row>
    <row r="209" ht="12.75" customHeight="1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</row>
    <row r="210" ht="12.75" customHeight="1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</row>
    <row r="211" ht="12.75" customHeight="1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</row>
    <row r="212" ht="12.75" customHeight="1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</row>
    <row r="213" ht="12.75" customHeight="1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</row>
    <row r="214" ht="12.75" customHeight="1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</row>
    <row r="215" ht="12.75" customHeight="1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</row>
    <row r="216" ht="12.75" customHeight="1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</row>
    <row r="217" ht="12.75" customHeight="1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</row>
    <row r="218" ht="12.75" customHeight="1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</row>
    <row r="219" ht="12.75" customHeight="1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</row>
    <row r="220" ht="12.75" customHeight="1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</row>
    <row r="221" ht="12.75" customHeight="1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</row>
    <row r="222" ht="12.75" customHeight="1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</row>
    <row r="223" ht="12.75" customHeight="1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</row>
    <row r="224" ht="12.75" customHeight="1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</row>
    <row r="225" ht="12.75" customHeight="1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</row>
    <row r="226" ht="12.75" customHeight="1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</row>
    <row r="227" ht="12.75" customHeight="1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</row>
    <row r="228" ht="12.75" customHeight="1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</row>
    <row r="229" ht="12.75" customHeight="1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</row>
    <row r="230" ht="12.75" customHeight="1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</row>
    <row r="231" ht="12.75" customHeight="1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</row>
    <row r="232" ht="12.75" customHeight="1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</row>
    <row r="233" ht="12.75" customHeight="1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</row>
    <row r="234" ht="12.75" customHeight="1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</row>
    <row r="235" ht="12.75" customHeight="1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</row>
    <row r="236" ht="12.75" customHeight="1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</row>
    <row r="237" ht="12.75" customHeight="1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</row>
    <row r="238" ht="12.75" customHeight="1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</row>
    <row r="239" ht="12.75" customHeight="1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</row>
    <row r="240" ht="12.75" customHeight="1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</row>
    <row r="241" ht="12.75" customHeight="1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</row>
    <row r="242" ht="12.75" customHeight="1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</row>
    <row r="243" ht="12.75" customHeight="1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</row>
    <row r="244" ht="12.75" customHeight="1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</row>
    <row r="245" ht="12.75" customHeight="1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</row>
    <row r="246" ht="12.75" customHeight="1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</row>
    <row r="247" ht="12.75" customHeight="1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</row>
    <row r="248" ht="12.75" customHeight="1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</row>
    <row r="249" ht="12.75" customHeight="1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</row>
    <row r="250" ht="12.75" customHeight="1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</row>
    <row r="251" ht="12.75" customHeight="1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</row>
    <row r="252" ht="12.75" customHeight="1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</row>
    <row r="253" ht="12.75" customHeight="1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</row>
    <row r="254" ht="12.75" customHeight="1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</row>
    <row r="255" ht="12.75" customHeight="1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</row>
    <row r="256" ht="12.75" customHeight="1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</row>
    <row r="257" ht="12.75" customHeight="1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</row>
    <row r="258" ht="12.75" customHeight="1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</row>
    <row r="259" ht="12.75" customHeight="1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</row>
    <row r="260" ht="12.75" customHeight="1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</row>
    <row r="261" ht="12.75" customHeight="1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</row>
    <row r="262" ht="12.75" customHeight="1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</row>
    <row r="263" ht="12.75" customHeight="1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</row>
    <row r="264" ht="12.75" customHeight="1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</row>
    <row r="265" ht="12.75" customHeight="1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</row>
    <row r="266" ht="12.75" customHeight="1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</row>
    <row r="267" ht="12.75" customHeight="1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</row>
    <row r="268" ht="12.75" customHeight="1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</row>
    <row r="269" ht="12.75" customHeight="1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</row>
    <row r="270" ht="12.75" customHeight="1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</row>
    <row r="271" ht="12.75" customHeight="1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</row>
    <row r="272" ht="12.75" customHeight="1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</row>
    <row r="273" ht="12.75" customHeight="1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</row>
    <row r="274" ht="12.75" customHeight="1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</row>
    <row r="275" ht="12.75" customHeight="1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</row>
    <row r="276" ht="12.75" customHeight="1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</row>
    <row r="277" ht="12.75" customHeight="1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</row>
    <row r="278" ht="12.75" customHeight="1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</row>
    <row r="279" ht="12.75" customHeight="1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</row>
    <row r="280" ht="12.75" customHeight="1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</row>
    <row r="281" ht="12.75" customHeight="1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</row>
    <row r="282" ht="12.75" customHeight="1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</row>
    <row r="283" ht="12.75" customHeight="1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</row>
    <row r="284" ht="12.75" customHeight="1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</row>
    <row r="285" ht="12.75" customHeight="1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</row>
    <row r="286" ht="12.75" customHeight="1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</row>
    <row r="287" ht="12.75" customHeight="1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</row>
    <row r="288" ht="12.75" customHeight="1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</row>
    <row r="289" ht="12.75" customHeight="1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</row>
    <row r="290" ht="12.75" customHeight="1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</row>
    <row r="291" ht="12.75" customHeight="1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</row>
    <row r="292" ht="12.75" customHeight="1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</row>
    <row r="293" ht="12.75" customHeight="1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</row>
    <row r="294" ht="12.75" customHeight="1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</row>
    <row r="295" ht="12.75" customHeight="1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</row>
    <row r="296" ht="12.75" customHeight="1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</row>
    <row r="297" ht="12.75" customHeight="1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</row>
    <row r="298" ht="12.75" customHeight="1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</row>
    <row r="299" ht="12.75" customHeight="1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</row>
    <row r="300" ht="12.75" customHeight="1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</row>
    <row r="301" ht="12.75" customHeight="1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</row>
    <row r="302" ht="12.75" customHeight="1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</row>
    <row r="303" ht="12.75" customHeight="1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</row>
    <row r="304" ht="12.75" customHeight="1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</row>
    <row r="305" ht="12.75" customHeight="1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</row>
    <row r="306" ht="12.75" customHeight="1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</row>
    <row r="307" ht="12.75" customHeight="1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</row>
    <row r="308" ht="12.75" customHeight="1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</row>
    <row r="309" ht="12.75" customHeight="1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</row>
    <row r="310" ht="12.75" customHeight="1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</row>
    <row r="311" ht="12.75" customHeight="1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</row>
    <row r="312" ht="12.75" customHeight="1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</row>
    <row r="313" ht="12.75" customHeight="1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</row>
    <row r="314" ht="12.75" customHeight="1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</row>
    <row r="315" ht="12.75" customHeight="1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</row>
    <row r="316" ht="12.75" customHeight="1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</row>
    <row r="317" ht="12.75" customHeight="1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</row>
    <row r="318" ht="12.75" customHeight="1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</row>
    <row r="319" ht="12.75" customHeight="1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</row>
    <row r="320" ht="12.75" customHeight="1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</row>
    <row r="321" ht="12.75" customHeight="1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</row>
    <row r="322" ht="12.75" customHeight="1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</row>
    <row r="323" ht="12.75" customHeight="1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</row>
    <row r="324" ht="12.75" customHeight="1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</row>
    <row r="325" ht="12.75" customHeight="1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</row>
    <row r="326" ht="12.75" customHeight="1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</row>
    <row r="327" ht="12.75" customHeight="1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</row>
    <row r="328" ht="12.75" customHeight="1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</row>
    <row r="329" ht="12.75" customHeight="1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</row>
    <row r="330" ht="12.75" customHeight="1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</row>
    <row r="331" ht="12.75" customHeight="1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</row>
    <row r="332" ht="12.75" customHeight="1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</row>
    <row r="333" ht="12.75" customHeight="1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</row>
    <row r="334" ht="12.75" customHeight="1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</row>
    <row r="335" ht="12.75" customHeight="1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</row>
    <row r="336" ht="12.75" customHeight="1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</row>
    <row r="337" ht="12.75" customHeight="1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</row>
    <row r="338" ht="12.75" customHeight="1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</row>
    <row r="339" ht="12.75" customHeight="1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</row>
    <row r="340" ht="12.75" customHeight="1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</row>
    <row r="341" ht="12.75" customHeight="1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</row>
    <row r="342" ht="12.75" customHeight="1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</row>
    <row r="343" ht="12.75" customHeight="1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</row>
    <row r="344" ht="12.75" customHeight="1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</row>
    <row r="345" ht="12.75" customHeight="1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</row>
    <row r="346" ht="12.75" customHeight="1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</row>
    <row r="347" ht="12.75" customHeight="1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</row>
    <row r="348" ht="12.75" customHeight="1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</row>
    <row r="349" ht="12.75" customHeight="1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</row>
    <row r="350" ht="12.75" customHeight="1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</row>
    <row r="351" ht="12.75" customHeight="1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</row>
    <row r="352" ht="12.75" customHeight="1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</row>
    <row r="353" ht="12.75" customHeight="1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</row>
    <row r="354" ht="12.75" customHeight="1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</row>
    <row r="355" ht="12.75" customHeight="1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</row>
    <row r="356" ht="12.75" customHeight="1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</row>
    <row r="357" ht="12.75" customHeight="1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</row>
    <row r="358" ht="12.75" customHeight="1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</row>
    <row r="359" ht="12.75" customHeight="1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</row>
    <row r="360" ht="12.75" customHeight="1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</row>
    <row r="361" ht="12.75" customHeight="1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</row>
    <row r="362" ht="12.75" customHeight="1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</row>
    <row r="363" ht="12.75" customHeight="1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</row>
    <row r="364" ht="12.75" customHeight="1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</row>
    <row r="365" ht="12.75" customHeight="1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</row>
    <row r="366" ht="12.75" customHeight="1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</row>
    <row r="367" ht="12.75" customHeight="1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</row>
    <row r="368" ht="12.75" customHeight="1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</row>
    <row r="369" ht="12.75" customHeight="1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</row>
    <row r="370" ht="12.75" customHeight="1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</row>
    <row r="371" ht="12.75" customHeight="1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</row>
    <row r="372" ht="12.75" customHeight="1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</row>
    <row r="373" ht="12.75" customHeight="1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</row>
    <row r="374" ht="12.75" customHeight="1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</row>
    <row r="375" ht="12.75" customHeight="1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</row>
    <row r="376" ht="12.75" customHeight="1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</row>
    <row r="377" ht="12.75" customHeight="1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</row>
    <row r="378" ht="12.75" customHeight="1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</row>
    <row r="379" ht="12.75" customHeight="1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</row>
    <row r="380" ht="12.75" customHeight="1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</row>
    <row r="381" ht="12.75" customHeight="1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</row>
    <row r="382" ht="12.75" customHeight="1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</row>
    <row r="383" ht="12.75" customHeight="1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</row>
    <row r="384" ht="12.75" customHeight="1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</row>
    <row r="385" ht="12.75" customHeight="1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</row>
    <row r="386" ht="12.75" customHeight="1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</row>
    <row r="387" ht="12.75" customHeight="1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</row>
    <row r="388" ht="12.75" customHeight="1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</row>
    <row r="389" ht="12.75" customHeight="1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</row>
    <row r="390" ht="12.75" customHeight="1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</row>
    <row r="391" ht="12.75" customHeight="1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</row>
    <row r="392" ht="12.75" customHeight="1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</row>
    <row r="393" ht="12.75" customHeight="1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</row>
    <row r="394" ht="12.75" customHeight="1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</row>
    <row r="395" ht="12.75" customHeight="1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</row>
    <row r="396" ht="12.75" customHeight="1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</row>
    <row r="397" ht="12.75" customHeight="1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</row>
    <row r="398" ht="12.75" customHeight="1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</row>
    <row r="399" ht="12.75" customHeight="1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</row>
    <row r="400" ht="12.75" customHeight="1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</row>
    <row r="401" ht="12.75" customHeight="1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</row>
    <row r="402" ht="12.75" customHeight="1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</row>
    <row r="403" ht="12.75" customHeight="1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</row>
    <row r="404" ht="12.75" customHeight="1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</row>
    <row r="405" ht="12.75" customHeight="1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</row>
    <row r="406" ht="12.75" customHeight="1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</row>
    <row r="407" ht="12.75" customHeight="1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</row>
    <row r="408" ht="12.75" customHeight="1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</row>
    <row r="409" ht="12.75" customHeight="1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</row>
    <row r="410" ht="12.75" customHeight="1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</row>
    <row r="411" ht="12.75" customHeight="1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</row>
    <row r="412" ht="12.75" customHeight="1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</row>
    <row r="413" ht="12.75" customHeight="1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</row>
    <row r="414" ht="12.75" customHeight="1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</row>
    <row r="415" ht="12.75" customHeight="1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</row>
    <row r="416" ht="12.75" customHeight="1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</row>
    <row r="417" ht="12.75" customHeight="1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</row>
    <row r="418" ht="12.75" customHeight="1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</row>
    <row r="419" ht="12.75" customHeight="1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</row>
    <row r="420" ht="12.75" customHeight="1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</row>
    <row r="421" ht="12.75" customHeight="1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</row>
    <row r="422" ht="12.75" customHeight="1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</row>
    <row r="423" ht="12.75" customHeight="1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</row>
    <row r="424" ht="12.75" customHeight="1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</row>
    <row r="425" ht="12.75" customHeight="1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</row>
    <row r="426" ht="12.75" customHeight="1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</row>
    <row r="427" ht="12.75" customHeight="1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</row>
    <row r="428" ht="12.75" customHeight="1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</row>
    <row r="429" ht="12.75" customHeight="1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</row>
    <row r="430" ht="12.75" customHeight="1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</row>
    <row r="431" ht="12.75" customHeight="1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</row>
    <row r="432" ht="12.75" customHeight="1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</row>
    <row r="433" ht="12.75" customHeight="1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</row>
    <row r="434" ht="12.75" customHeight="1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</row>
    <row r="435" ht="12.75" customHeight="1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</row>
    <row r="436" ht="12.75" customHeight="1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</row>
    <row r="437" ht="12.75" customHeight="1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</row>
    <row r="438" ht="12.75" customHeight="1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</row>
    <row r="439" ht="12.75" customHeight="1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</row>
    <row r="440" ht="12.75" customHeight="1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</row>
    <row r="441" ht="12.75" customHeight="1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</row>
    <row r="442" ht="12.75" customHeight="1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</row>
    <row r="443" ht="12.75" customHeight="1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</row>
    <row r="444" ht="12.75" customHeight="1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</row>
    <row r="445" ht="12.75" customHeight="1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</row>
    <row r="446" ht="12.75" customHeight="1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</row>
    <row r="447" ht="12.75" customHeight="1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</row>
    <row r="448" ht="12.75" customHeight="1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</row>
    <row r="449" ht="12.75" customHeight="1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</row>
    <row r="450" ht="12.75" customHeight="1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</row>
    <row r="451" ht="12.75" customHeight="1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</row>
    <row r="452" ht="12.75" customHeight="1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</row>
    <row r="453" ht="12.75" customHeight="1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</row>
    <row r="454" ht="12.75" customHeight="1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</row>
    <row r="455" ht="12.75" customHeight="1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</row>
    <row r="456" ht="12.75" customHeight="1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</row>
    <row r="457" ht="12.75" customHeight="1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</row>
    <row r="458" ht="12.75" customHeight="1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</row>
    <row r="459" ht="12.75" customHeight="1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</row>
    <row r="460" ht="12.75" customHeight="1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</row>
    <row r="461" ht="12.75" customHeight="1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</row>
    <row r="462" ht="12.75" customHeight="1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</row>
    <row r="463" ht="12.75" customHeight="1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</row>
    <row r="464" ht="12.75" customHeight="1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</row>
    <row r="465" ht="12.75" customHeight="1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</row>
    <row r="466" ht="12.75" customHeight="1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</row>
    <row r="467" ht="12.75" customHeight="1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</row>
    <row r="468" ht="12.75" customHeight="1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</row>
    <row r="469" ht="12.75" customHeight="1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</row>
    <row r="470" ht="12.75" customHeight="1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</row>
    <row r="471" ht="12.75" customHeight="1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</row>
    <row r="472" ht="12.75" customHeight="1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</row>
    <row r="473" ht="12.75" customHeight="1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</row>
    <row r="474" ht="12.75" customHeight="1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</row>
    <row r="475" ht="12.75" customHeight="1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</row>
    <row r="476" ht="12.75" customHeight="1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</row>
    <row r="477" ht="12.75" customHeight="1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</row>
    <row r="478" ht="12.75" customHeight="1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</row>
    <row r="479" ht="12.75" customHeight="1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</row>
    <row r="480" ht="12.75" customHeight="1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</row>
    <row r="481" ht="12.75" customHeight="1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</row>
    <row r="482" ht="12.75" customHeight="1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</row>
    <row r="483" ht="12.75" customHeight="1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</row>
    <row r="484" ht="12.75" customHeight="1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</row>
    <row r="485" ht="12.75" customHeight="1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</row>
    <row r="486" ht="12.75" customHeight="1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</row>
    <row r="487" ht="12.75" customHeight="1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</row>
    <row r="488" ht="12.75" customHeight="1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</row>
    <row r="489" ht="12.75" customHeight="1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</row>
    <row r="490" ht="12.75" customHeight="1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</row>
    <row r="491" ht="12.75" customHeight="1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</row>
    <row r="492" ht="12.75" customHeight="1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</row>
    <row r="493" ht="12.75" customHeight="1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</row>
    <row r="494" ht="12.75" customHeight="1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</row>
    <row r="495" ht="12.75" customHeight="1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</row>
    <row r="496" ht="12.75" customHeight="1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</row>
    <row r="497" ht="12.75" customHeight="1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</row>
    <row r="498" ht="12.75" customHeight="1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</row>
    <row r="499" ht="12.75" customHeight="1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</row>
    <row r="500" ht="12.75" customHeight="1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</row>
    <row r="501" ht="12.75" customHeight="1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</row>
    <row r="502" ht="12.75" customHeight="1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</row>
    <row r="503" ht="12.75" customHeight="1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</row>
    <row r="504" ht="12.75" customHeight="1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</row>
    <row r="505" ht="12.75" customHeight="1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</row>
    <row r="506" ht="12.75" customHeight="1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</row>
    <row r="507" ht="12.75" customHeight="1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</row>
    <row r="508" ht="12.75" customHeight="1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</row>
    <row r="509" ht="12.75" customHeight="1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</row>
    <row r="510" ht="12.75" customHeight="1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</row>
    <row r="511" ht="12.75" customHeight="1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</row>
    <row r="512" ht="12.75" customHeight="1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</row>
    <row r="513" ht="12.75" customHeight="1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</row>
    <row r="514" ht="12.75" customHeight="1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</row>
    <row r="515" ht="12.75" customHeight="1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</row>
    <row r="516" ht="12.75" customHeight="1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</row>
    <row r="517" ht="12.75" customHeight="1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</row>
    <row r="518" ht="12.75" customHeight="1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</row>
    <row r="519" ht="12.75" customHeight="1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</row>
    <row r="520" ht="12.75" customHeight="1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</row>
    <row r="521" ht="12.75" customHeight="1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</row>
    <row r="522" ht="12.75" customHeight="1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</row>
    <row r="523" ht="12.75" customHeight="1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</row>
    <row r="524" ht="12.75" customHeight="1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</row>
    <row r="525" ht="12.75" customHeight="1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</row>
    <row r="526" ht="12.75" customHeight="1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</row>
    <row r="527" ht="12.75" customHeight="1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</row>
    <row r="528" ht="12.75" customHeight="1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</row>
    <row r="529" ht="12.75" customHeight="1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</row>
    <row r="530" ht="12.75" customHeight="1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</row>
    <row r="531" ht="12.75" customHeight="1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</row>
    <row r="532" ht="12.75" customHeight="1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</row>
    <row r="533" ht="12.75" customHeight="1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</row>
    <row r="534" ht="12.75" customHeight="1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</row>
    <row r="535" ht="12.75" customHeight="1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</row>
    <row r="536" ht="12.75" customHeight="1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</row>
    <row r="537" ht="12.75" customHeight="1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</row>
    <row r="538" ht="12.75" customHeight="1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</row>
    <row r="539" ht="12.75" customHeight="1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</row>
    <row r="540" ht="12.75" customHeight="1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</row>
    <row r="541" ht="12.75" customHeight="1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</row>
    <row r="542" ht="12.75" customHeight="1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</row>
    <row r="543" ht="12.75" customHeight="1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</row>
    <row r="544" ht="12.75" customHeight="1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</row>
    <row r="545" ht="12.75" customHeight="1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</row>
    <row r="546" ht="12.75" customHeight="1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</row>
    <row r="547" ht="12.75" customHeight="1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</row>
    <row r="548" ht="12.75" customHeight="1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</row>
    <row r="549" ht="12.75" customHeight="1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</row>
    <row r="550" ht="12.75" customHeight="1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</row>
    <row r="551" ht="12.75" customHeight="1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</row>
    <row r="552" ht="12.75" customHeight="1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</row>
    <row r="553" ht="12.75" customHeight="1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</row>
    <row r="554" ht="12.75" customHeight="1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</row>
    <row r="555" ht="12.75" customHeight="1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</row>
    <row r="556" ht="12.75" customHeight="1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</row>
    <row r="557" ht="12.75" customHeight="1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</row>
    <row r="558" ht="12.75" customHeight="1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</row>
    <row r="559" ht="12.75" customHeight="1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</row>
    <row r="560" ht="12.75" customHeight="1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</row>
    <row r="561" ht="12.75" customHeight="1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</row>
    <row r="562" ht="12.75" customHeight="1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</row>
    <row r="563" ht="12.75" customHeight="1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</row>
    <row r="564" ht="12.75" customHeight="1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</row>
    <row r="565" ht="12.75" customHeight="1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</row>
    <row r="566" ht="12.75" customHeight="1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</row>
    <row r="567" ht="12.75" customHeight="1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</row>
    <row r="568" ht="12.75" customHeight="1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</row>
    <row r="569" ht="12.75" customHeight="1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</row>
    <row r="570" ht="12.75" customHeight="1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</row>
    <row r="571" ht="12.75" customHeight="1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</row>
    <row r="572" ht="12.75" customHeight="1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</row>
    <row r="573" ht="12.75" customHeight="1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</row>
    <row r="574" ht="12.75" customHeight="1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</row>
    <row r="575" ht="12.75" customHeight="1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</row>
    <row r="576" ht="12.75" customHeight="1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</row>
    <row r="577" ht="12.75" customHeight="1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</row>
    <row r="578" ht="12.75" customHeight="1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</row>
    <row r="579" ht="12.75" customHeight="1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</row>
    <row r="580" ht="12.75" customHeight="1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</row>
    <row r="581" ht="12.75" customHeight="1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</row>
    <row r="582" ht="12.75" customHeight="1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</row>
    <row r="583" ht="12.75" customHeight="1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</row>
    <row r="584" ht="12.75" customHeight="1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</row>
    <row r="585" ht="12.75" customHeight="1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</row>
    <row r="586" ht="12.75" customHeight="1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</row>
    <row r="587" ht="12.75" customHeight="1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</row>
    <row r="588" ht="12.75" customHeight="1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</row>
    <row r="589" ht="12.75" customHeight="1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</row>
    <row r="590" ht="12.75" customHeight="1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</row>
    <row r="591" ht="12.75" customHeight="1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</row>
    <row r="592" ht="12.75" customHeight="1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</row>
    <row r="593" ht="12.75" customHeight="1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</row>
    <row r="594" ht="12.75" customHeight="1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</row>
    <row r="595" ht="12.75" customHeight="1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</row>
    <row r="596" ht="12.75" customHeight="1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</row>
    <row r="597" ht="12.75" customHeight="1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</row>
    <row r="598" ht="12.75" customHeight="1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</row>
    <row r="599" ht="12.75" customHeight="1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</row>
    <row r="600" ht="12.75" customHeight="1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</row>
    <row r="601" ht="12.75" customHeight="1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</row>
    <row r="602" ht="12.75" customHeight="1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</row>
    <row r="603" ht="12.75" customHeight="1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</row>
    <row r="604" ht="12.75" customHeight="1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</row>
    <row r="605" ht="12.75" customHeight="1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</row>
    <row r="606" ht="12.75" customHeight="1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</row>
    <row r="607" ht="12.75" customHeight="1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</row>
    <row r="608" ht="12.75" customHeight="1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</row>
    <row r="609" ht="12.75" customHeight="1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</row>
    <row r="610" ht="12.75" customHeight="1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</row>
    <row r="611" ht="12.75" customHeight="1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</row>
    <row r="612" ht="12.75" customHeight="1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</row>
    <row r="613" ht="12.75" customHeight="1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</row>
    <row r="614" ht="12.75" customHeight="1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</row>
    <row r="615" ht="12.75" customHeight="1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</row>
    <row r="616" ht="12.75" customHeight="1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</row>
    <row r="617" ht="12.75" customHeight="1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</row>
    <row r="618" ht="12.75" customHeight="1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</row>
    <row r="619" ht="12.75" customHeight="1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</row>
    <row r="620" ht="12.75" customHeight="1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</row>
    <row r="621" ht="12.75" customHeight="1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</row>
    <row r="622" ht="12.75" customHeight="1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</row>
    <row r="623" ht="12.75" customHeight="1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</row>
    <row r="624" ht="12.75" customHeight="1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</row>
    <row r="625" ht="12.75" customHeight="1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</row>
    <row r="626" ht="12.75" customHeight="1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</row>
    <row r="627" ht="12.75" customHeight="1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</row>
    <row r="628" ht="12.75" customHeight="1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</row>
    <row r="629" ht="12.75" customHeight="1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</row>
    <row r="630" ht="12.75" customHeight="1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</row>
    <row r="631" ht="12.75" customHeight="1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</row>
    <row r="632" ht="12.75" customHeight="1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</row>
    <row r="633" ht="12.75" customHeight="1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</row>
    <row r="634" ht="12.75" customHeight="1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</row>
    <row r="635" ht="12.75" customHeight="1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</row>
    <row r="636" ht="12.75" customHeight="1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</row>
    <row r="637" ht="12.75" customHeight="1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</row>
    <row r="638" ht="12.75" customHeight="1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</row>
    <row r="639" ht="12.75" customHeight="1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</row>
    <row r="640" ht="12.75" customHeight="1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</row>
    <row r="641" ht="12.75" customHeight="1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</row>
    <row r="642" ht="12.75" customHeight="1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</row>
    <row r="643" ht="12.75" customHeight="1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</row>
    <row r="644" ht="12.75" customHeight="1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</row>
    <row r="645" ht="12.75" customHeight="1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</row>
    <row r="646" ht="12.75" customHeight="1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</row>
    <row r="647" ht="12.75" customHeight="1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</row>
    <row r="648" ht="12.75" customHeight="1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</row>
    <row r="649" ht="12.75" customHeight="1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</row>
    <row r="650" ht="12.75" customHeight="1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</row>
    <row r="651" ht="12.75" customHeight="1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</row>
    <row r="652" ht="12.75" customHeight="1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</row>
    <row r="653" ht="12.75" customHeight="1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</row>
    <row r="654" ht="12.75" customHeight="1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</row>
    <row r="655" ht="12.75" customHeight="1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</row>
    <row r="656" ht="12.75" customHeight="1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</row>
    <row r="657" ht="12.75" customHeight="1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</row>
    <row r="658" ht="12.75" customHeight="1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</row>
    <row r="659" ht="12.75" customHeight="1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</row>
    <row r="660" ht="12.75" customHeight="1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</row>
    <row r="661" ht="12.75" customHeight="1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</row>
    <row r="662" ht="12.75" customHeight="1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</row>
    <row r="663" ht="12.75" customHeight="1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</row>
    <row r="664" ht="12.75" customHeight="1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</row>
    <row r="665" ht="12.75" customHeight="1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</row>
    <row r="666" ht="12.75" customHeight="1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</row>
    <row r="667" ht="12.75" customHeight="1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</row>
    <row r="668" ht="12.75" customHeight="1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</row>
    <row r="669" ht="12.75" customHeight="1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</row>
    <row r="670" ht="12.75" customHeight="1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</row>
    <row r="671" ht="12.75" customHeight="1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</row>
    <row r="672" ht="12.75" customHeight="1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</row>
    <row r="673" ht="12.75" customHeight="1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</row>
    <row r="674" ht="12.75" customHeight="1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</row>
    <row r="675" ht="12.75" customHeight="1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</row>
    <row r="676" ht="12.75" customHeight="1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</row>
    <row r="677" ht="12.75" customHeight="1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</row>
    <row r="678" ht="12.75" customHeight="1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</row>
    <row r="679" ht="12.75" customHeight="1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</row>
    <row r="680" ht="12.75" customHeight="1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</row>
    <row r="681" ht="12.75" customHeight="1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</row>
    <row r="682" ht="12.75" customHeight="1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</row>
    <row r="683" ht="12.75" customHeight="1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</row>
    <row r="684" ht="12.75" customHeight="1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</row>
    <row r="685" ht="12.75" customHeight="1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</row>
    <row r="686" ht="12.75" customHeight="1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</row>
    <row r="687" ht="12.75" customHeight="1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</row>
    <row r="688" ht="12.75" customHeight="1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</row>
    <row r="689" ht="12.75" customHeight="1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</row>
    <row r="690" ht="12.75" customHeight="1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</row>
    <row r="691" ht="12.75" customHeight="1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</row>
    <row r="692" ht="12.75" customHeight="1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</row>
    <row r="693" ht="12.75" customHeight="1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</row>
    <row r="694" ht="12.75" customHeight="1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</row>
    <row r="695" ht="12.75" customHeight="1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</row>
    <row r="696" ht="12.75" customHeight="1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</row>
    <row r="697" ht="12.75" customHeight="1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</row>
    <row r="698" ht="12.75" customHeight="1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</row>
    <row r="699" ht="12.75" customHeight="1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</row>
    <row r="700" ht="12.75" customHeight="1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</row>
    <row r="701" ht="12.75" customHeight="1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</row>
    <row r="702" ht="12.75" customHeight="1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</row>
    <row r="703" ht="12.75" customHeight="1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</row>
    <row r="704" ht="12.75" customHeight="1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</row>
    <row r="705" ht="12.75" customHeight="1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</row>
    <row r="706" ht="12.75" customHeight="1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</row>
    <row r="707" ht="12.75" customHeight="1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</row>
    <row r="708" ht="12.75" customHeight="1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</row>
    <row r="709" ht="12.75" customHeight="1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</row>
    <row r="710" ht="12.75" customHeight="1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</row>
    <row r="711" ht="12.75" customHeight="1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</row>
    <row r="712" ht="12.75" customHeight="1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</row>
    <row r="713" ht="12.75" customHeight="1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</row>
    <row r="714" ht="12.75" customHeight="1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</row>
    <row r="715" ht="12.75" customHeight="1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</row>
    <row r="716" ht="12.75" customHeight="1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</row>
    <row r="717" ht="12.75" customHeight="1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</row>
    <row r="718" ht="12.75" customHeight="1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</row>
    <row r="719" ht="12.75" customHeight="1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</row>
    <row r="720" ht="12.75" customHeight="1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</row>
    <row r="721" ht="12.75" customHeight="1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</row>
    <row r="722" ht="12.75" customHeight="1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</row>
    <row r="723" ht="12.75" customHeight="1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</row>
    <row r="724" ht="12.75" customHeight="1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</row>
    <row r="725" ht="12.75" customHeight="1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</row>
    <row r="726" ht="12.75" customHeight="1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</row>
    <row r="727" ht="12.75" customHeight="1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</row>
    <row r="728" ht="12.75" customHeight="1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</row>
    <row r="729" ht="12.75" customHeight="1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</row>
    <row r="730" ht="12.75" customHeight="1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</row>
    <row r="731" ht="12.75" customHeight="1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</row>
    <row r="732" ht="12.75" customHeight="1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</row>
    <row r="733" ht="12.75" customHeight="1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</row>
    <row r="734" ht="12.75" customHeight="1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</row>
    <row r="735" ht="12.75" customHeight="1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</row>
    <row r="736" ht="12.75" customHeight="1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</row>
    <row r="737" ht="12.75" customHeight="1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</row>
    <row r="738" ht="12.75" customHeight="1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</row>
    <row r="739" ht="12.75" customHeight="1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</row>
    <row r="740" ht="12.75" customHeight="1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</row>
    <row r="741" ht="12.75" customHeight="1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</row>
    <row r="742" ht="12.75" customHeight="1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</row>
    <row r="743" ht="12.75" customHeight="1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</row>
    <row r="744" ht="12.75" customHeight="1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</row>
    <row r="745" ht="12.75" customHeight="1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</row>
    <row r="746" ht="12.75" customHeight="1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</row>
    <row r="747" ht="12.75" customHeight="1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</row>
    <row r="748" ht="12.75" customHeight="1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</row>
    <row r="749" ht="12.75" customHeight="1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</row>
    <row r="750" ht="12.75" customHeight="1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</row>
    <row r="751" ht="12.75" customHeight="1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</row>
    <row r="752" ht="12.75" customHeight="1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</row>
    <row r="753" ht="12.75" customHeight="1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</row>
    <row r="754" ht="12.75" customHeight="1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</row>
    <row r="755" ht="12.75" customHeight="1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</row>
    <row r="756" ht="12.75" customHeight="1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</row>
    <row r="757" ht="12.75" customHeight="1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</row>
    <row r="758" ht="12.75" customHeight="1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</row>
    <row r="759" ht="12.75" customHeight="1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</row>
    <row r="760" ht="12.75" customHeight="1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</row>
    <row r="761" ht="12.75" customHeight="1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</row>
    <row r="762" ht="12.75" customHeight="1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</row>
    <row r="763" ht="12.75" customHeight="1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</row>
    <row r="764" ht="12.75" customHeight="1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</row>
    <row r="765" ht="12.75" customHeight="1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</row>
    <row r="766" ht="12.75" customHeight="1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</row>
    <row r="767" ht="12.75" customHeight="1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</row>
    <row r="768" ht="12.75" customHeight="1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</row>
    <row r="769" ht="12.75" customHeight="1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</row>
    <row r="770" ht="12.75" customHeight="1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</row>
    <row r="771" ht="12.75" customHeight="1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</row>
    <row r="772" ht="12.75" customHeight="1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</row>
    <row r="773" ht="12.75" customHeight="1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</row>
    <row r="774" ht="12.75" customHeight="1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</row>
    <row r="775" ht="12.75" customHeight="1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</row>
    <row r="776" ht="12.75" customHeight="1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</row>
    <row r="777" ht="12.75" customHeight="1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</row>
    <row r="778" ht="12.75" customHeight="1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</row>
    <row r="779" ht="12.75" customHeight="1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</row>
    <row r="780" ht="12.75" customHeight="1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</row>
    <row r="781" ht="12.75" customHeight="1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</row>
    <row r="782" ht="12.75" customHeight="1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</row>
    <row r="783" ht="12.75" customHeight="1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</row>
    <row r="784" ht="12.75" customHeight="1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</row>
    <row r="785" ht="12.75" customHeight="1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</row>
    <row r="786" ht="12.75" customHeight="1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</row>
    <row r="787" ht="12.75" customHeight="1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</row>
    <row r="788" ht="12.75" customHeight="1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</row>
    <row r="789" ht="12.75" customHeight="1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</row>
    <row r="790" ht="12.75" customHeight="1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</row>
    <row r="791" ht="12.75" customHeight="1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</row>
    <row r="792" ht="12.75" customHeight="1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</row>
    <row r="793" ht="12.75" customHeight="1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</row>
    <row r="794" ht="12.75" customHeight="1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</row>
    <row r="795" ht="12.75" customHeight="1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</row>
    <row r="796" ht="12.75" customHeight="1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</row>
    <row r="797" ht="12.75" customHeight="1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</row>
    <row r="798" ht="12.75" customHeight="1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</row>
    <row r="799" ht="12.75" customHeight="1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</row>
    <row r="800" ht="12.75" customHeight="1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</row>
    <row r="801" ht="12.75" customHeight="1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</row>
    <row r="802" ht="12.75" customHeight="1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</row>
    <row r="803" ht="12.75" customHeight="1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</row>
    <row r="804" ht="12.75" customHeight="1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</row>
    <row r="805" ht="12.75" customHeight="1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</row>
    <row r="806" ht="12.75" customHeight="1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</row>
    <row r="807" ht="12.75" customHeight="1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</row>
    <row r="808" ht="12.75" customHeight="1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</row>
    <row r="809" ht="12.75" customHeight="1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</row>
    <row r="810" ht="12.75" customHeight="1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</row>
    <row r="811" ht="12.75" customHeight="1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</row>
    <row r="812" ht="12.75" customHeight="1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</row>
    <row r="813" ht="12.75" customHeight="1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</row>
    <row r="814" ht="12.75" customHeight="1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</row>
    <row r="815" ht="12.75" customHeight="1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</row>
    <row r="816" ht="12.75" customHeight="1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</row>
    <row r="817" ht="12.75" customHeight="1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</row>
    <row r="818" ht="12.75" customHeight="1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</row>
    <row r="819" ht="12.75" customHeight="1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</row>
    <row r="820" ht="12.75" customHeight="1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</row>
    <row r="821" ht="12.75" customHeight="1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</row>
    <row r="822" ht="12.75" customHeight="1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</row>
    <row r="823" ht="12.75" customHeight="1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</row>
    <row r="824" ht="12.75" customHeight="1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</row>
    <row r="825" ht="12.75" customHeight="1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</row>
    <row r="826" ht="12.75" customHeight="1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</row>
    <row r="827" ht="12.75" customHeight="1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</row>
    <row r="828" ht="12.75" customHeight="1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</row>
    <row r="829" ht="12.75" customHeight="1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</row>
    <row r="830" ht="12.75" customHeight="1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</row>
    <row r="831" ht="12.75" customHeight="1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</row>
    <row r="832" ht="12.75" customHeight="1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</row>
    <row r="833" ht="12.75" customHeight="1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</row>
    <row r="834" ht="12.75" customHeight="1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</row>
    <row r="835" ht="12.75" customHeight="1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</row>
    <row r="836" ht="12.75" customHeight="1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</row>
    <row r="837" ht="12.75" customHeight="1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</row>
    <row r="838" ht="12.75" customHeight="1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</row>
    <row r="839" ht="12.75" customHeight="1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</row>
    <row r="840" ht="12.75" customHeight="1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</row>
    <row r="841" ht="12.75" customHeight="1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</row>
    <row r="842" ht="12.75" customHeight="1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</row>
    <row r="843" ht="12.75" customHeight="1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</row>
    <row r="844" ht="12.75" customHeight="1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</row>
    <row r="845" ht="12.75" customHeight="1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</row>
    <row r="846" ht="12.75" customHeight="1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</row>
    <row r="847" ht="12.75" customHeight="1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</row>
    <row r="848" ht="12.75" customHeight="1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</row>
    <row r="849" ht="12.75" customHeight="1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</row>
    <row r="850" ht="12.75" customHeight="1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</row>
    <row r="851" ht="12.75" customHeight="1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</row>
    <row r="852" ht="12.75" customHeight="1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</row>
    <row r="853" ht="12.75" customHeight="1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</row>
    <row r="854" ht="12.75" customHeight="1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</row>
    <row r="855" ht="12.75" customHeight="1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</row>
    <row r="856" ht="12.75" customHeight="1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</row>
    <row r="857" ht="12.75" customHeight="1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</row>
    <row r="858" ht="12.75" customHeight="1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</row>
    <row r="859" ht="12.75" customHeight="1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</row>
    <row r="860" ht="12.75" customHeight="1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</row>
    <row r="861" ht="12.75" customHeight="1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</row>
    <row r="862" ht="12.75" customHeight="1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</row>
    <row r="863" ht="12.75" customHeight="1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</row>
    <row r="864" ht="12.75" customHeight="1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</row>
    <row r="865" ht="12.75" customHeight="1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</row>
    <row r="866" ht="12.75" customHeight="1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</row>
    <row r="867" ht="12.75" customHeight="1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</row>
    <row r="868" ht="12.75" customHeight="1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</row>
    <row r="869" ht="12.75" customHeight="1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</row>
    <row r="870" ht="12.75" customHeight="1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</row>
    <row r="871" ht="12.75" customHeight="1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</row>
    <row r="872" ht="12.75" customHeight="1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</row>
    <row r="873" ht="12.75" customHeight="1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</row>
    <row r="874" ht="12.75" customHeight="1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</row>
    <row r="875" ht="12.75" customHeight="1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</row>
    <row r="876" ht="12.75" customHeight="1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</row>
    <row r="877" ht="12.75" customHeight="1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</row>
    <row r="878" ht="12.75" customHeight="1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</row>
    <row r="879" ht="12.75" customHeight="1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</row>
    <row r="880" ht="12.75" customHeight="1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</row>
    <row r="881" ht="12.75" customHeight="1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</row>
    <row r="882" ht="12.75" customHeight="1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</row>
    <row r="883" ht="12.75" customHeight="1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</row>
    <row r="884" ht="12.75" customHeight="1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</row>
    <row r="885" ht="12.75" customHeight="1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</row>
    <row r="886" ht="12.75" customHeight="1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</row>
    <row r="887" ht="12.75" customHeight="1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</row>
    <row r="888" ht="12.75" customHeight="1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</row>
    <row r="889" ht="12.75" customHeight="1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</row>
    <row r="890" ht="12.75" customHeight="1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</row>
    <row r="891" ht="12.75" customHeight="1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</row>
    <row r="892" ht="12.75" customHeight="1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</row>
    <row r="893" ht="12.75" customHeight="1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</row>
    <row r="894" ht="12.75" customHeight="1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</row>
    <row r="895" ht="12.75" customHeight="1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</row>
    <row r="896" ht="12.75" customHeight="1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</row>
    <row r="897" ht="12.75" customHeight="1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</row>
    <row r="898" ht="12.75" customHeight="1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</row>
    <row r="899" ht="12.75" customHeight="1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</row>
    <row r="900" ht="12.75" customHeight="1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</row>
    <row r="901" ht="12.75" customHeight="1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</row>
    <row r="902" ht="12.75" customHeight="1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</row>
    <row r="903" ht="12.75" customHeight="1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</row>
    <row r="904" ht="12.75" customHeight="1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</row>
    <row r="905" ht="12.75" customHeight="1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</row>
    <row r="906" ht="12.75" customHeight="1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</row>
    <row r="907" ht="12.75" customHeight="1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</row>
    <row r="908" ht="12.75" customHeight="1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</row>
    <row r="909" ht="12.75" customHeight="1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</row>
    <row r="910" ht="12.75" customHeight="1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</row>
    <row r="911" ht="12.75" customHeight="1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</row>
    <row r="912" ht="12.75" customHeight="1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</row>
    <row r="913" ht="12.75" customHeight="1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</row>
    <row r="914" ht="12.75" customHeight="1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</row>
    <row r="915" ht="12.75" customHeight="1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</row>
    <row r="916" ht="12.75" customHeight="1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</row>
    <row r="917" ht="12.75" customHeight="1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</row>
    <row r="918" ht="12.75" customHeight="1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</row>
    <row r="919" ht="12.75" customHeight="1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</row>
    <row r="920" ht="12.75" customHeight="1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</row>
    <row r="921" ht="12.75" customHeight="1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</row>
    <row r="922" ht="12.75" customHeight="1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</row>
    <row r="923" ht="12.75" customHeight="1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</row>
    <row r="924" ht="12.75" customHeight="1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</row>
    <row r="925" ht="12.75" customHeight="1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</row>
    <row r="926" ht="12.75" customHeight="1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</row>
    <row r="927" ht="12.75" customHeight="1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</row>
    <row r="928" ht="12.75" customHeight="1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</row>
    <row r="929" ht="12.75" customHeight="1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</row>
    <row r="930" ht="12.75" customHeight="1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</row>
    <row r="931" ht="12.75" customHeight="1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</row>
    <row r="932" ht="12.75" customHeight="1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</row>
    <row r="933" ht="12.75" customHeight="1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</row>
    <row r="934" ht="12.75" customHeight="1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</row>
    <row r="935" ht="12.75" customHeight="1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</row>
    <row r="936" ht="12.75" customHeight="1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  <c r="AC936" s="130"/>
      <c r="AD936" s="130"/>
    </row>
    <row r="937" ht="12.75" customHeight="1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  <c r="AD937" s="130"/>
    </row>
    <row r="938" ht="12.75" customHeight="1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  <c r="AC938" s="130"/>
      <c r="AD938" s="130"/>
    </row>
    <row r="939" ht="12.75" customHeight="1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  <c r="AD939" s="130"/>
    </row>
    <row r="940" ht="12.75" customHeight="1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  <c r="AC940" s="130"/>
      <c r="AD940" s="130"/>
    </row>
    <row r="941" ht="12.75" customHeight="1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  <c r="AC941" s="130"/>
      <c r="AD941" s="130"/>
    </row>
    <row r="942" ht="12.75" customHeight="1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  <c r="AC942" s="130"/>
      <c r="AD942" s="130"/>
    </row>
    <row r="943" ht="12.75" customHeight="1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  <c r="AC943" s="130"/>
      <c r="AD943" s="130"/>
    </row>
    <row r="944" ht="12.75" customHeight="1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  <c r="AC944" s="130"/>
      <c r="AD944" s="130"/>
    </row>
    <row r="945" ht="12.75" customHeight="1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  <c r="AC945" s="130"/>
      <c r="AD945" s="130"/>
    </row>
    <row r="946" ht="12.75" customHeight="1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  <c r="AC946" s="130"/>
      <c r="AD946" s="130"/>
    </row>
    <row r="947" ht="12.75" customHeight="1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  <c r="AC947" s="130"/>
      <c r="AD947" s="130"/>
    </row>
    <row r="948" ht="12.75" customHeight="1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  <c r="AC948" s="130"/>
      <c r="AD948" s="130"/>
    </row>
    <row r="949" ht="12.75" customHeight="1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  <c r="AC949" s="130"/>
      <c r="AD949" s="130"/>
    </row>
    <row r="950" ht="12.75" customHeight="1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  <c r="AA950" s="130"/>
      <c r="AB950" s="130"/>
      <c r="AC950" s="130"/>
      <c r="AD950" s="130"/>
    </row>
    <row r="951" ht="12.75" customHeight="1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  <c r="AA951" s="130"/>
      <c r="AB951" s="130"/>
      <c r="AC951" s="130"/>
      <c r="AD951" s="130"/>
    </row>
    <row r="952" ht="12.75" customHeight="1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0"/>
      <c r="AC952" s="130"/>
      <c r="AD952" s="130"/>
    </row>
    <row r="953" ht="12.75" customHeight="1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  <c r="AA953" s="130"/>
      <c r="AB953" s="130"/>
      <c r="AC953" s="130"/>
      <c r="AD953" s="130"/>
    </row>
    <row r="954" ht="12.75" customHeight="1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  <c r="AA954" s="130"/>
      <c r="AB954" s="130"/>
      <c r="AC954" s="130"/>
      <c r="AD954" s="130"/>
    </row>
    <row r="955" ht="12.75" customHeight="1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  <c r="AA955" s="130"/>
      <c r="AB955" s="130"/>
      <c r="AC955" s="130"/>
      <c r="AD955" s="130"/>
    </row>
    <row r="956" ht="12.75" customHeight="1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  <c r="AA956" s="130"/>
      <c r="AB956" s="130"/>
      <c r="AC956" s="130"/>
      <c r="AD956" s="130"/>
    </row>
    <row r="957" ht="12.75" customHeight="1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  <c r="AA957" s="130"/>
      <c r="AB957" s="130"/>
      <c r="AC957" s="130"/>
      <c r="AD957" s="130"/>
    </row>
    <row r="958" ht="12.75" customHeight="1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  <c r="AA958" s="130"/>
      <c r="AB958" s="130"/>
      <c r="AC958" s="130"/>
      <c r="AD958" s="130"/>
    </row>
    <row r="959" ht="12.75" customHeight="1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  <c r="AA959" s="130"/>
      <c r="AB959" s="130"/>
      <c r="AC959" s="130"/>
      <c r="AD959" s="130"/>
    </row>
    <row r="960" ht="12.75" customHeight="1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  <c r="AA960" s="130"/>
      <c r="AB960" s="130"/>
      <c r="AC960" s="130"/>
      <c r="AD960" s="130"/>
    </row>
    <row r="961" ht="12.75" customHeight="1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  <c r="AA961" s="130"/>
      <c r="AB961" s="130"/>
      <c r="AC961" s="130"/>
      <c r="AD961" s="130"/>
    </row>
    <row r="962" ht="12.75" customHeight="1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  <c r="AA962" s="130"/>
      <c r="AB962" s="130"/>
      <c r="AC962" s="130"/>
      <c r="AD962" s="130"/>
    </row>
    <row r="963" ht="12.75" customHeight="1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  <c r="AA963" s="130"/>
      <c r="AB963" s="130"/>
      <c r="AC963" s="130"/>
      <c r="AD963" s="130"/>
    </row>
    <row r="964" ht="12.75" customHeight="1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  <c r="AA964" s="130"/>
      <c r="AB964" s="130"/>
      <c r="AC964" s="130"/>
      <c r="AD964" s="130"/>
    </row>
    <row r="965" ht="12.75" customHeight="1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  <c r="AA965" s="130"/>
      <c r="AB965" s="130"/>
      <c r="AC965" s="130"/>
      <c r="AD965" s="130"/>
    </row>
    <row r="966" ht="12.75" customHeight="1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  <c r="AA966" s="130"/>
      <c r="AB966" s="130"/>
      <c r="AC966" s="130"/>
      <c r="AD966" s="130"/>
    </row>
    <row r="967" ht="12.75" customHeight="1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  <c r="AA967" s="130"/>
      <c r="AB967" s="130"/>
      <c r="AC967" s="130"/>
      <c r="AD967" s="130"/>
    </row>
    <row r="968" ht="12.75" customHeight="1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  <c r="AA968" s="130"/>
      <c r="AB968" s="130"/>
      <c r="AC968" s="130"/>
      <c r="AD968" s="130"/>
    </row>
    <row r="969" ht="12.75" customHeight="1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  <c r="AA969" s="130"/>
      <c r="AB969" s="130"/>
      <c r="AC969" s="130"/>
      <c r="AD969" s="130"/>
    </row>
    <row r="970" ht="12.75" customHeight="1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  <c r="AA970" s="130"/>
      <c r="AB970" s="130"/>
      <c r="AC970" s="130"/>
      <c r="AD970" s="130"/>
    </row>
    <row r="971" ht="12.75" customHeight="1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  <c r="AA971" s="130"/>
      <c r="AB971" s="130"/>
      <c r="AC971" s="130"/>
      <c r="AD971" s="130"/>
    </row>
    <row r="972" ht="12.75" customHeight="1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  <c r="AA972" s="130"/>
      <c r="AB972" s="130"/>
      <c r="AC972" s="130"/>
      <c r="AD972" s="130"/>
    </row>
    <row r="973" ht="12.75" customHeight="1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  <c r="AA973" s="130"/>
      <c r="AB973" s="130"/>
      <c r="AC973" s="130"/>
      <c r="AD973" s="130"/>
    </row>
    <row r="974" ht="12.75" customHeight="1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  <c r="AA974" s="130"/>
      <c r="AB974" s="130"/>
      <c r="AC974" s="130"/>
      <c r="AD974" s="130"/>
    </row>
    <row r="975" ht="12.75" customHeight="1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  <c r="AA975" s="130"/>
      <c r="AB975" s="130"/>
      <c r="AC975" s="130"/>
      <c r="AD975" s="130"/>
    </row>
    <row r="976" ht="12.75" customHeight="1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  <c r="AA976" s="130"/>
      <c r="AB976" s="130"/>
      <c r="AC976" s="130"/>
      <c r="AD976" s="130"/>
    </row>
    <row r="977" ht="12.75" customHeight="1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  <c r="AA977" s="130"/>
      <c r="AB977" s="130"/>
      <c r="AC977" s="130"/>
      <c r="AD977" s="130"/>
    </row>
    <row r="978" ht="12.75" customHeight="1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  <c r="AA978" s="130"/>
      <c r="AB978" s="130"/>
      <c r="AC978" s="130"/>
      <c r="AD978" s="130"/>
    </row>
    <row r="979" ht="12.75" customHeight="1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0"/>
      <c r="AC979" s="130"/>
      <c r="AD979" s="130"/>
    </row>
    <row r="980" ht="12.75" customHeight="1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  <c r="AA980" s="130"/>
      <c r="AB980" s="130"/>
      <c r="AC980" s="130"/>
      <c r="AD980" s="130"/>
    </row>
    <row r="981" ht="12.75" customHeight="1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  <c r="AA981" s="130"/>
      <c r="AB981" s="130"/>
      <c r="AC981" s="130"/>
      <c r="AD981" s="130"/>
    </row>
    <row r="982" ht="12.75" customHeight="1">
      <c r="A982" s="130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  <c r="AA982" s="130"/>
      <c r="AB982" s="130"/>
      <c r="AC982" s="130"/>
      <c r="AD982" s="130"/>
    </row>
    <row r="983" ht="12.75" customHeight="1">
      <c r="A983" s="130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  <c r="AA983" s="130"/>
      <c r="AB983" s="130"/>
      <c r="AC983" s="130"/>
      <c r="AD983" s="130"/>
    </row>
    <row r="984" ht="12.75" customHeight="1">
      <c r="A984" s="130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  <c r="AA984" s="130"/>
      <c r="AB984" s="130"/>
      <c r="AC984" s="130"/>
      <c r="AD984" s="130"/>
    </row>
    <row r="985" ht="12.75" customHeight="1">
      <c r="A985" s="130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  <c r="AA985" s="130"/>
      <c r="AB985" s="130"/>
      <c r="AC985" s="130"/>
      <c r="AD985" s="130"/>
    </row>
    <row r="986" ht="12.75" customHeight="1">
      <c r="A986" s="130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  <c r="AA986" s="130"/>
      <c r="AB986" s="130"/>
      <c r="AC986" s="130"/>
      <c r="AD986" s="130"/>
    </row>
    <row r="987" ht="12.75" customHeight="1">
      <c r="A987" s="130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  <c r="AA987" s="130"/>
      <c r="AB987" s="130"/>
      <c r="AC987" s="130"/>
      <c r="AD987" s="130"/>
    </row>
    <row r="988" ht="12.75" customHeight="1">
      <c r="A988" s="130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  <c r="AA988" s="130"/>
      <c r="AB988" s="130"/>
      <c r="AC988" s="130"/>
      <c r="AD988" s="130"/>
    </row>
    <row r="989" ht="12.75" customHeight="1">
      <c r="A989" s="130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  <c r="AA989" s="130"/>
      <c r="AB989" s="130"/>
      <c r="AC989" s="130"/>
      <c r="AD989" s="130"/>
    </row>
    <row r="990" ht="12.75" customHeight="1">
      <c r="A990" s="130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  <c r="AA990" s="130"/>
      <c r="AB990" s="130"/>
      <c r="AC990" s="130"/>
      <c r="AD990" s="130"/>
    </row>
    <row r="991" ht="12.75" customHeight="1">
      <c r="A991" s="130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  <c r="AA991" s="130"/>
      <c r="AB991" s="130"/>
      <c r="AC991" s="130"/>
      <c r="AD991" s="130"/>
    </row>
    <row r="992" ht="12.75" customHeight="1">
      <c r="A992" s="130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  <c r="AA992" s="130"/>
      <c r="AB992" s="130"/>
      <c r="AC992" s="130"/>
      <c r="AD992" s="130"/>
    </row>
    <row r="993" ht="12.75" customHeight="1">
      <c r="A993" s="130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  <c r="AA993" s="130"/>
      <c r="AB993" s="130"/>
      <c r="AC993" s="130"/>
      <c r="AD993" s="130"/>
    </row>
    <row r="994" ht="12.75" customHeight="1">
      <c r="A994" s="130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  <c r="AA994" s="130"/>
      <c r="AB994" s="130"/>
      <c r="AC994" s="130"/>
      <c r="AD994" s="130"/>
    </row>
    <row r="995" ht="12.75" customHeight="1">
      <c r="A995" s="130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  <c r="AA995" s="130"/>
      <c r="AB995" s="130"/>
      <c r="AC995" s="130"/>
      <c r="AD995" s="130"/>
    </row>
    <row r="996" ht="12.75" customHeight="1">
      <c r="A996" s="130"/>
      <c r="B996" s="130"/>
      <c r="C996" s="130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  <c r="AA996" s="130"/>
      <c r="AB996" s="130"/>
      <c r="AC996" s="130"/>
      <c r="AD996" s="130"/>
    </row>
    <row r="997" ht="12.75" customHeight="1">
      <c r="A997" s="130"/>
      <c r="B997" s="130"/>
      <c r="C997" s="130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  <c r="AC997" s="130"/>
      <c r="AD997" s="130"/>
    </row>
    <row r="998" ht="12.75" customHeight="1">
      <c r="A998" s="130"/>
      <c r="B998" s="130"/>
      <c r="C998" s="130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  <c r="AC998" s="130"/>
      <c r="AD998" s="130"/>
    </row>
    <row r="999" ht="12.75" customHeight="1">
      <c r="A999" s="130"/>
      <c r="B999" s="130"/>
      <c r="C999" s="130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  <c r="AC999" s="130"/>
      <c r="AD999" s="130"/>
    </row>
    <row r="1000" ht="12.75" customHeight="1">
      <c r="A1000" s="130"/>
      <c r="B1000" s="130"/>
      <c r="C1000" s="130"/>
      <c r="D1000" s="130"/>
      <c r="E1000" s="130"/>
      <c r="F1000" s="130"/>
      <c r="G1000" s="130"/>
      <c r="H1000" s="130"/>
      <c r="I1000" s="130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  <c r="AA1000" s="130"/>
      <c r="AB1000" s="130"/>
      <c r="AC1000" s="130"/>
      <c r="AD1000" s="130"/>
    </row>
  </sheetData>
  <mergeCells count="5">
    <mergeCell ref="B3:M3"/>
    <mergeCell ref="B12:B13"/>
    <mergeCell ref="E12:E13"/>
    <mergeCell ref="H12:I12"/>
    <mergeCell ref="J12:K12"/>
  </mergeCells>
  <conditionalFormatting sqref="B18 B27 B38 B50 B54 B68 B75 B103:B104 B119:B120 B135 B162 C12:C13 G12:K12 G51 G55 G163 I13 K13 M12:M13">
    <cfRule type="cellIs" dxfId="0" priority="1" operator="equal">
      <formula>0</formula>
    </cfRule>
  </conditionalFormatting>
  <printOptions/>
  <pageMargins bottom="0.7875" footer="0.0" header="0.0" left="0.7875" right="0.7875" top="0.78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7.38"/>
    <col customWidth="1" min="3" max="3" width="29.63"/>
    <col customWidth="1" min="4" max="4" width="17.0"/>
    <col customWidth="1" min="5" max="5" width="12.0"/>
    <col customWidth="1" min="6" max="6" width="8.25"/>
    <col customWidth="1" min="7" max="7" width="10.13"/>
    <col customWidth="1" min="8" max="8" width="7.25"/>
    <col customWidth="1" min="9" max="9" width="11.13"/>
    <col customWidth="1" min="10" max="10" width="7.25"/>
    <col customWidth="1" min="11" max="11" width="10.13"/>
    <col customWidth="1" min="12" max="12" width="7.25"/>
    <col customWidth="1" min="13" max="13" width="9.88"/>
    <col customWidth="1" min="14" max="14" width="7.25"/>
    <col customWidth="1" min="15" max="15" width="9.75"/>
    <col customWidth="1" min="16" max="16" width="7.25"/>
    <col customWidth="1" min="17" max="17" width="9.13"/>
    <col customWidth="1" min="18" max="18" width="7.25"/>
    <col customWidth="1" min="19" max="19" width="9.0"/>
    <col customWidth="1" min="20" max="20" width="7.25"/>
    <col customWidth="1" min="21" max="21" width="9.75"/>
    <col customWidth="1" min="22" max="22" width="7.25"/>
    <col customWidth="1" min="23" max="23" width="9.25"/>
    <col customWidth="1" min="24" max="24" width="7.25"/>
    <col customWidth="1" min="25" max="25" width="9.0"/>
    <col customWidth="1" min="26" max="26" width="7.25"/>
    <col customWidth="1" min="27" max="28" width="8.0"/>
  </cols>
  <sheetData>
    <row r="1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5.75" customHeight="1">
      <c r="A2" s="2"/>
      <c r="B2" s="131" t="s">
        <v>346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15.75" customHeight="1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6.25" customHeight="1">
      <c r="A4" s="11"/>
      <c r="B4" s="133" t="s">
        <v>22</v>
      </c>
      <c r="C4" s="133" t="s">
        <v>347</v>
      </c>
      <c r="D4" s="134" t="s">
        <v>348</v>
      </c>
      <c r="E4" s="135" t="s">
        <v>349</v>
      </c>
      <c r="F4" s="28"/>
      <c r="G4" s="135" t="s">
        <v>350</v>
      </c>
      <c r="H4" s="28"/>
      <c r="I4" s="135" t="s">
        <v>351</v>
      </c>
      <c r="J4" s="28"/>
      <c r="K4" s="135" t="s">
        <v>352</v>
      </c>
      <c r="L4" s="28"/>
      <c r="M4" s="135" t="s">
        <v>353</v>
      </c>
      <c r="N4" s="28"/>
      <c r="O4" s="135" t="s">
        <v>354</v>
      </c>
      <c r="P4" s="28"/>
      <c r="Q4" s="136" t="s">
        <v>355</v>
      </c>
      <c r="R4" s="28"/>
      <c r="S4" s="136" t="s">
        <v>356</v>
      </c>
      <c r="T4" s="28"/>
      <c r="U4" s="136" t="s">
        <v>357</v>
      </c>
      <c r="V4" s="28"/>
      <c r="W4" s="136" t="s">
        <v>358</v>
      </c>
      <c r="X4" s="28"/>
      <c r="Y4" s="136" t="s">
        <v>359</v>
      </c>
      <c r="Z4" s="28"/>
      <c r="AA4" s="136" t="s">
        <v>465</v>
      </c>
      <c r="AB4" s="28"/>
    </row>
    <row r="5" ht="15.0" customHeight="1">
      <c r="A5" s="11"/>
      <c r="B5" s="42"/>
      <c r="C5" s="42"/>
      <c r="D5" s="134"/>
      <c r="E5" s="138" t="s">
        <v>361</v>
      </c>
      <c r="F5" s="139" t="s">
        <v>362</v>
      </c>
      <c r="G5" s="138" t="s">
        <v>361</v>
      </c>
      <c r="H5" s="139" t="s">
        <v>362</v>
      </c>
      <c r="I5" s="139"/>
      <c r="J5" s="139"/>
      <c r="K5" s="139"/>
      <c r="L5" s="139"/>
      <c r="M5" s="139"/>
      <c r="N5" s="139"/>
      <c r="O5" s="139"/>
      <c r="P5" s="139"/>
      <c r="Q5" s="138" t="s">
        <v>361</v>
      </c>
      <c r="R5" s="139" t="s">
        <v>362</v>
      </c>
      <c r="S5" s="138" t="s">
        <v>361</v>
      </c>
      <c r="T5" s="139" t="s">
        <v>362</v>
      </c>
      <c r="U5" s="139"/>
      <c r="V5" s="139"/>
      <c r="W5" s="139"/>
      <c r="X5" s="139"/>
      <c r="Y5" s="139"/>
      <c r="Z5" s="139"/>
      <c r="AA5" s="139"/>
      <c r="AB5" s="139"/>
    </row>
    <row r="6" ht="15.0" customHeight="1">
      <c r="A6" s="11"/>
      <c r="B6" s="140">
        <v>1.0</v>
      </c>
      <c r="C6" s="141" t="str">
        <f>[2]ORÇAMENTO!E14</f>
        <v>#ERROR!</v>
      </c>
      <c r="D6" s="142" t="str">
        <f>'[2]ORÇAMENTO REF AGOSTO'!M18</f>
        <v>#REF!</v>
      </c>
      <c r="E6" s="143" t="str">
        <f t="shared" ref="E6:E18" si="1">D6*F6</f>
        <v>#REF!</v>
      </c>
      <c r="F6" s="144">
        <v>1.0</v>
      </c>
      <c r="G6" s="143" t="str">
        <f t="shared" ref="G6:G18" si="2">H6*D6</f>
        <v>#REF!</v>
      </c>
      <c r="H6" s="144"/>
      <c r="I6" s="143" t="str">
        <f t="shared" ref="I6:I18" si="3">J6*D6</f>
        <v>#REF!</v>
      </c>
      <c r="J6" s="144"/>
      <c r="K6" s="143" t="str">
        <f t="shared" ref="K6:K18" si="4">L6*D6</f>
        <v>#REF!</v>
      </c>
      <c r="L6" s="144"/>
      <c r="M6" s="143" t="str">
        <f t="shared" ref="M6:M18" si="5">N6*D6</f>
        <v>#REF!</v>
      </c>
      <c r="N6" s="144"/>
      <c r="O6" s="143" t="str">
        <f t="shared" ref="O6:O18" si="6">P6*D6</f>
        <v>#REF!</v>
      </c>
      <c r="P6" s="144"/>
      <c r="Q6" s="143" t="str">
        <f t="shared" ref="Q6:Q18" si="7">R6*D6</f>
        <v>#REF!</v>
      </c>
      <c r="R6" s="144"/>
      <c r="S6" s="143" t="str">
        <f t="shared" ref="S6:S18" si="8">T6*D6</f>
        <v>#REF!</v>
      </c>
      <c r="T6" s="144"/>
      <c r="U6" s="143" t="str">
        <f t="shared" ref="U6:U18" si="9">V6*D6</f>
        <v>#REF!</v>
      </c>
      <c r="V6" s="144"/>
      <c r="W6" s="143" t="str">
        <f t="shared" ref="W6:W18" si="10">X6*D6</f>
        <v>#REF!</v>
      </c>
      <c r="X6" s="144"/>
      <c r="Y6" s="143" t="str">
        <f t="shared" ref="Y6:Y18" si="11">Z6*D6</f>
        <v>#REF!</v>
      </c>
      <c r="Z6" s="144"/>
      <c r="AA6" s="143" t="str">
        <f t="shared" ref="AA6:AA18" si="12">AB6*D6</f>
        <v>#REF!</v>
      </c>
      <c r="AB6" s="144"/>
    </row>
    <row r="7" ht="15.0" customHeight="1">
      <c r="A7" s="11"/>
      <c r="B7" s="147">
        <v>2.0</v>
      </c>
      <c r="C7" s="141" t="str">
        <f>[2]ORÇAMENTO!E20</f>
        <v>#ERROR!</v>
      </c>
      <c r="D7" s="142" t="str">
        <f>'[2]ORÇAMENTO REF AGOSTO'!M27</f>
        <v>#REF!</v>
      </c>
      <c r="E7" s="143" t="str">
        <f t="shared" si="1"/>
        <v>#REF!</v>
      </c>
      <c r="F7" s="144">
        <v>1.0</v>
      </c>
      <c r="G7" s="143" t="str">
        <f t="shared" si="2"/>
        <v>#REF!</v>
      </c>
      <c r="H7" s="144"/>
      <c r="I7" s="143" t="str">
        <f t="shared" si="3"/>
        <v>#REF!</v>
      </c>
      <c r="J7" s="144"/>
      <c r="K7" s="143" t="str">
        <f t="shared" si="4"/>
        <v>#REF!</v>
      </c>
      <c r="L7" s="144"/>
      <c r="M7" s="143" t="str">
        <f t="shared" si="5"/>
        <v>#REF!</v>
      </c>
      <c r="N7" s="144"/>
      <c r="O7" s="143" t="str">
        <f t="shared" si="6"/>
        <v>#REF!</v>
      </c>
      <c r="P7" s="144"/>
      <c r="Q7" s="143" t="str">
        <f t="shared" si="7"/>
        <v>#REF!</v>
      </c>
      <c r="R7" s="144"/>
      <c r="S7" s="143" t="str">
        <f t="shared" si="8"/>
        <v>#REF!</v>
      </c>
      <c r="T7" s="144"/>
      <c r="U7" s="143" t="str">
        <f t="shared" si="9"/>
        <v>#REF!</v>
      </c>
      <c r="V7" s="144"/>
      <c r="W7" s="143" t="str">
        <f t="shared" si="10"/>
        <v>#REF!</v>
      </c>
      <c r="X7" s="144"/>
      <c r="Y7" s="143" t="str">
        <f t="shared" si="11"/>
        <v>#REF!</v>
      </c>
      <c r="Z7" s="144"/>
      <c r="AA7" s="143" t="str">
        <f t="shared" si="12"/>
        <v>#REF!</v>
      </c>
      <c r="AB7" s="144"/>
    </row>
    <row r="8" ht="15.0" customHeight="1">
      <c r="A8" s="11"/>
      <c r="B8" s="147">
        <v>3.0</v>
      </c>
      <c r="C8" s="141" t="str">
        <f>[2]ORÇAMENTO!E30</f>
        <v>#ERROR!</v>
      </c>
      <c r="D8" s="142" t="str">
        <f>'[2]ORÇAMENTO REF AGOSTO'!M38</f>
        <v>#REF!</v>
      </c>
      <c r="E8" s="143" t="str">
        <f t="shared" si="1"/>
        <v>#REF!</v>
      </c>
      <c r="F8" s="144">
        <v>0.25</v>
      </c>
      <c r="G8" s="143" t="str">
        <f t="shared" si="2"/>
        <v>#REF!</v>
      </c>
      <c r="H8" s="144">
        <v>0.75</v>
      </c>
      <c r="I8" s="143" t="str">
        <f t="shared" si="3"/>
        <v>#REF!</v>
      </c>
      <c r="J8" s="144"/>
      <c r="K8" s="143" t="str">
        <f t="shared" si="4"/>
        <v>#REF!</v>
      </c>
      <c r="L8" s="144"/>
      <c r="M8" s="143" t="str">
        <f t="shared" si="5"/>
        <v>#REF!</v>
      </c>
      <c r="N8" s="144"/>
      <c r="O8" s="143" t="str">
        <f t="shared" si="6"/>
        <v>#REF!</v>
      </c>
      <c r="P8" s="144"/>
      <c r="Q8" s="143" t="str">
        <f t="shared" si="7"/>
        <v>#REF!</v>
      </c>
      <c r="R8" s="144"/>
      <c r="S8" s="143" t="str">
        <f t="shared" si="8"/>
        <v>#REF!</v>
      </c>
      <c r="T8" s="144"/>
      <c r="U8" s="143" t="str">
        <f t="shared" si="9"/>
        <v>#REF!</v>
      </c>
      <c r="V8" s="144"/>
      <c r="W8" s="143" t="str">
        <f t="shared" si="10"/>
        <v>#REF!</v>
      </c>
      <c r="X8" s="144"/>
      <c r="Y8" s="143" t="str">
        <f t="shared" si="11"/>
        <v>#REF!</v>
      </c>
      <c r="Z8" s="144"/>
      <c r="AA8" s="143" t="str">
        <f t="shared" si="12"/>
        <v>#REF!</v>
      </c>
      <c r="AB8" s="144"/>
    </row>
    <row r="9" ht="15.0" customHeight="1">
      <c r="A9" s="11"/>
      <c r="B9" s="147">
        <v>4.0</v>
      </c>
      <c r="C9" s="141" t="str">
        <f>[2]ORÇAMENTO!E41</f>
        <v>#ERROR!</v>
      </c>
      <c r="D9" s="142" t="str">
        <f>'[2]ORÇAMENTO REF AGOSTO'!M50</f>
        <v>#REF!</v>
      </c>
      <c r="E9" s="143" t="str">
        <f t="shared" si="1"/>
        <v>#REF!</v>
      </c>
      <c r="F9" s="144"/>
      <c r="G9" s="143" t="str">
        <f t="shared" si="2"/>
        <v>#REF!</v>
      </c>
      <c r="H9" s="144">
        <v>0.25</v>
      </c>
      <c r="I9" s="143" t="str">
        <f t="shared" si="3"/>
        <v>#REF!</v>
      </c>
      <c r="J9" s="144">
        <v>0.5</v>
      </c>
      <c r="K9" s="143" t="str">
        <f t="shared" si="4"/>
        <v>#REF!</v>
      </c>
      <c r="L9" s="144">
        <v>0.25</v>
      </c>
      <c r="M9" s="143" t="str">
        <f t="shared" si="5"/>
        <v>#REF!</v>
      </c>
      <c r="N9" s="144"/>
      <c r="O9" s="143" t="str">
        <f t="shared" si="6"/>
        <v>#REF!</v>
      </c>
      <c r="P9" s="144"/>
      <c r="Q9" s="143" t="str">
        <f t="shared" si="7"/>
        <v>#REF!</v>
      </c>
      <c r="R9" s="144"/>
      <c r="S9" s="143" t="str">
        <f t="shared" si="8"/>
        <v>#REF!</v>
      </c>
      <c r="T9" s="144"/>
      <c r="U9" s="143" t="str">
        <f t="shared" si="9"/>
        <v>#REF!</v>
      </c>
      <c r="V9" s="144"/>
      <c r="W9" s="143" t="str">
        <f t="shared" si="10"/>
        <v>#REF!</v>
      </c>
      <c r="X9" s="144"/>
      <c r="Y9" s="143" t="str">
        <f t="shared" si="11"/>
        <v>#REF!</v>
      </c>
      <c r="Z9" s="144"/>
      <c r="AA9" s="143" t="str">
        <f t="shared" si="12"/>
        <v>#REF!</v>
      </c>
      <c r="AB9" s="144"/>
    </row>
    <row r="10" ht="15.0" customHeight="1">
      <c r="A10" s="11"/>
      <c r="B10" s="140">
        <v>5.0</v>
      </c>
      <c r="C10" s="141" t="str">
        <f>[2]ORÇAMENTO!E59</f>
        <v>#ERROR!</v>
      </c>
      <c r="D10" s="142" t="str">
        <f>'[2]ORÇAMENTO REF AGOSTO'!M54</f>
        <v>#REF!</v>
      </c>
      <c r="E10" s="143" t="str">
        <f t="shared" si="1"/>
        <v>#REF!</v>
      </c>
      <c r="F10" s="144"/>
      <c r="G10" s="143" t="str">
        <f t="shared" si="2"/>
        <v>#REF!</v>
      </c>
      <c r="H10" s="144">
        <v>0.25</v>
      </c>
      <c r="I10" s="143" t="str">
        <f t="shared" si="3"/>
        <v>#REF!</v>
      </c>
      <c r="J10" s="144">
        <v>0.5</v>
      </c>
      <c r="K10" s="143" t="str">
        <f t="shared" si="4"/>
        <v>#REF!</v>
      </c>
      <c r="L10" s="144">
        <v>0.25</v>
      </c>
      <c r="M10" s="143" t="str">
        <f t="shared" si="5"/>
        <v>#REF!</v>
      </c>
      <c r="N10" s="144"/>
      <c r="O10" s="143" t="str">
        <f t="shared" si="6"/>
        <v>#REF!</v>
      </c>
      <c r="P10" s="144"/>
      <c r="Q10" s="143" t="str">
        <f t="shared" si="7"/>
        <v>#REF!</v>
      </c>
      <c r="R10" s="144"/>
      <c r="S10" s="143" t="str">
        <f t="shared" si="8"/>
        <v>#REF!</v>
      </c>
      <c r="T10" s="144"/>
      <c r="U10" s="143" t="str">
        <f t="shared" si="9"/>
        <v>#REF!</v>
      </c>
      <c r="V10" s="144"/>
      <c r="W10" s="143" t="str">
        <f t="shared" si="10"/>
        <v>#REF!</v>
      </c>
      <c r="X10" s="144"/>
      <c r="Y10" s="143" t="str">
        <f t="shared" si="11"/>
        <v>#REF!</v>
      </c>
      <c r="Z10" s="144"/>
      <c r="AA10" s="143" t="str">
        <f t="shared" si="12"/>
        <v>#REF!</v>
      </c>
      <c r="AB10" s="144"/>
    </row>
    <row r="11" ht="15.0" customHeight="1">
      <c r="A11" s="2"/>
      <c r="B11" s="147">
        <v>6.0</v>
      </c>
      <c r="C11" s="141" t="str">
        <f>[2]ORÇAMENTO!E73</f>
        <v>#ERROR!</v>
      </c>
      <c r="D11" s="142" t="str">
        <f>'[2]ORÇAMENTO REF AGOSTO'!M68</f>
        <v>#REF!</v>
      </c>
      <c r="E11" s="143" t="str">
        <f t="shared" si="1"/>
        <v>#REF!</v>
      </c>
      <c r="F11" s="144"/>
      <c r="G11" s="143" t="str">
        <f t="shared" si="2"/>
        <v>#REF!</v>
      </c>
      <c r="H11" s="144"/>
      <c r="I11" s="143" t="str">
        <f t="shared" si="3"/>
        <v>#REF!</v>
      </c>
      <c r="J11" s="144"/>
      <c r="K11" s="143" t="str">
        <f t="shared" si="4"/>
        <v>#REF!</v>
      </c>
      <c r="L11" s="144">
        <v>0.25</v>
      </c>
      <c r="M11" s="143" t="str">
        <f t="shared" si="5"/>
        <v>#REF!</v>
      </c>
      <c r="N11" s="144">
        <v>0.5</v>
      </c>
      <c r="O11" s="143" t="str">
        <f t="shared" si="6"/>
        <v>#REF!</v>
      </c>
      <c r="P11" s="144">
        <v>0.25</v>
      </c>
      <c r="Q11" s="143" t="str">
        <f t="shared" si="7"/>
        <v>#REF!</v>
      </c>
      <c r="R11" s="144"/>
      <c r="S11" s="143" t="str">
        <f t="shared" si="8"/>
        <v>#REF!</v>
      </c>
      <c r="T11" s="144"/>
      <c r="U11" s="143" t="str">
        <f t="shared" si="9"/>
        <v>#REF!</v>
      </c>
      <c r="V11" s="144"/>
      <c r="W11" s="143" t="str">
        <f t="shared" si="10"/>
        <v>#REF!</v>
      </c>
      <c r="X11" s="144"/>
      <c r="Y11" s="143" t="str">
        <f t="shared" si="11"/>
        <v>#REF!</v>
      </c>
      <c r="Z11" s="144"/>
      <c r="AA11" s="143" t="str">
        <f t="shared" si="12"/>
        <v>#REF!</v>
      </c>
      <c r="AB11" s="144"/>
    </row>
    <row r="12" ht="15.0" customHeight="1">
      <c r="A12" s="2"/>
      <c r="B12" s="147">
        <v>7.0</v>
      </c>
      <c r="C12" s="141" t="str">
        <f>[2]ORÇAMENTO!E83</f>
        <v>#ERROR!</v>
      </c>
      <c r="D12" s="142" t="str">
        <f>'[2]ORÇAMENTO REF AGOSTO'!M75</f>
        <v>#REF!</v>
      </c>
      <c r="E12" s="143" t="str">
        <f t="shared" si="1"/>
        <v>#REF!</v>
      </c>
      <c r="F12" s="144"/>
      <c r="G12" s="143" t="str">
        <f t="shared" si="2"/>
        <v>#REF!</v>
      </c>
      <c r="H12" s="144"/>
      <c r="I12" s="143" t="str">
        <f t="shared" si="3"/>
        <v>#REF!</v>
      </c>
      <c r="J12" s="144"/>
      <c r="K12" s="143" t="str">
        <f t="shared" si="4"/>
        <v>#REF!</v>
      </c>
      <c r="L12" s="144"/>
      <c r="M12" s="143" t="str">
        <f t="shared" si="5"/>
        <v>#REF!</v>
      </c>
      <c r="N12" s="144"/>
      <c r="O12" s="143" t="str">
        <f t="shared" si="6"/>
        <v>#REF!</v>
      </c>
      <c r="P12" s="144"/>
      <c r="Q12" s="143" t="str">
        <f t="shared" si="7"/>
        <v>#REF!</v>
      </c>
      <c r="R12" s="144">
        <v>0.25</v>
      </c>
      <c r="S12" s="143" t="str">
        <f t="shared" si="8"/>
        <v>#REF!</v>
      </c>
      <c r="T12" s="144">
        <v>0.25</v>
      </c>
      <c r="U12" s="143" t="str">
        <f t="shared" si="9"/>
        <v>#REF!</v>
      </c>
      <c r="V12" s="144">
        <v>0.25</v>
      </c>
      <c r="W12" s="143" t="str">
        <f t="shared" si="10"/>
        <v>#REF!</v>
      </c>
      <c r="X12" s="144">
        <v>0.25</v>
      </c>
      <c r="Y12" s="143" t="str">
        <f t="shared" si="11"/>
        <v>#REF!</v>
      </c>
      <c r="Z12" s="144"/>
      <c r="AA12" s="143" t="str">
        <f t="shared" si="12"/>
        <v>#REF!</v>
      </c>
      <c r="AB12" s="144"/>
    </row>
    <row r="13" ht="15.0" customHeight="1">
      <c r="A13" s="2"/>
      <c r="B13" s="147">
        <v>8.0</v>
      </c>
      <c r="C13" s="141" t="str">
        <f>[2]ORÇAMENTO!E93</f>
        <v>#ERROR!</v>
      </c>
      <c r="D13" s="142" t="str">
        <f>'[2]ORÇAMENTO REF AGOSTO'!M104</f>
        <v>#REF!</v>
      </c>
      <c r="E13" s="143" t="str">
        <f t="shared" si="1"/>
        <v>#REF!</v>
      </c>
      <c r="F13" s="144"/>
      <c r="G13" s="143" t="str">
        <f t="shared" si="2"/>
        <v>#REF!</v>
      </c>
      <c r="H13" s="144"/>
      <c r="I13" s="143" t="str">
        <f t="shared" si="3"/>
        <v>#REF!</v>
      </c>
      <c r="J13" s="144"/>
      <c r="K13" s="143" t="str">
        <f t="shared" si="4"/>
        <v>#REF!</v>
      </c>
      <c r="L13" s="144"/>
      <c r="M13" s="143" t="str">
        <f t="shared" si="5"/>
        <v>#REF!</v>
      </c>
      <c r="N13" s="144"/>
      <c r="O13" s="143" t="str">
        <f t="shared" si="6"/>
        <v>#REF!</v>
      </c>
      <c r="P13" s="144">
        <v>0.25</v>
      </c>
      <c r="Q13" s="143" t="str">
        <f t="shared" si="7"/>
        <v>#REF!</v>
      </c>
      <c r="R13" s="144">
        <v>0.5</v>
      </c>
      <c r="S13" s="143" t="str">
        <f t="shared" si="8"/>
        <v>#REF!</v>
      </c>
      <c r="T13" s="144">
        <v>0.25</v>
      </c>
      <c r="U13" s="143" t="str">
        <f t="shared" si="9"/>
        <v>#REF!</v>
      </c>
      <c r="V13" s="144"/>
      <c r="W13" s="143" t="str">
        <f t="shared" si="10"/>
        <v>#REF!</v>
      </c>
      <c r="X13" s="144"/>
      <c r="Y13" s="143" t="str">
        <f t="shared" si="11"/>
        <v>#REF!</v>
      </c>
      <c r="Z13" s="144"/>
      <c r="AA13" s="143" t="str">
        <f t="shared" si="12"/>
        <v>#REF!</v>
      </c>
      <c r="AB13" s="144"/>
    </row>
    <row r="14" ht="15.0" customHeight="1">
      <c r="A14" s="2"/>
      <c r="B14" s="140">
        <v>9.0</v>
      </c>
      <c r="C14" s="141" t="str">
        <f>[2]ORÇAMENTO!E100</f>
        <v>#ERROR!</v>
      </c>
      <c r="D14" s="142" t="str">
        <f>'[2]ORÇAMENTO REF AGOSTO'!M120</f>
        <v>#REF!</v>
      </c>
      <c r="E14" s="143" t="str">
        <f t="shared" si="1"/>
        <v>#REF!</v>
      </c>
      <c r="F14" s="144"/>
      <c r="G14" s="143" t="str">
        <f t="shared" si="2"/>
        <v>#REF!</v>
      </c>
      <c r="H14" s="144"/>
      <c r="I14" s="143" t="str">
        <f t="shared" si="3"/>
        <v>#REF!</v>
      </c>
      <c r="J14" s="144"/>
      <c r="K14" s="143" t="str">
        <f t="shared" si="4"/>
        <v>#REF!</v>
      </c>
      <c r="L14" s="144">
        <v>0.5</v>
      </c>
      <c r="M14" s="143" t="str">
        <f t="shared" si="5"/>
        <v>#REF!</v>
      </c>
      <c r="N14" s="144">
        <v>0.5</v>
      </c>
      <c r="O14" s="143" t="str">
        <f t="shared" si="6"/>
        <v>#REF!</v>
      </c>
      <c r="P14" s="144"/>
      <c r="Q14" s="143" t="str">
        <f t="shared" si="7"/>
        <v>#REF!</v>
      </c>
      <c r="R14" s="144"/>
      <c r="S14" s="143" t="str">
        <f t="shared" si="8"/>
        <v>#REF!</v>
      </c>
      <c r="T14" s="144"/>
      <c r="U14" s="143" t="str">
        <f t="shared" si="9"/>
        <v>#REF!</v>
      </c>
      <c r="V14" s="144"/>
      <c r="W14" s="143" t="str">
        <f t="shared" si="10"/>
        <v>#REF!</v>
      </c>
      <c r="X14" s="144"/>
      <c r="Y14" s="143" t="str">
        <f t="shared" si="11"/>
        <v>#REF!</v>
      </c>
      <c r="Z14" s="144"/>
      <c r="AA14" s="143" t="str">
        <f t="shared" si="12"/>
        <v>#REF!</v>
      </c>
      <c r="AB14" s="144"/>
    </row>
    <row r="15" ht="15.0" customHeight="1">
      <c r="A15" s="2"/>
      <c r="B15" s="147">
        <v>10.0</v>
      </c>
      <c r="C15" s="141" t="str">
        <f>[2]ORÇAMENTO!E118</f>
        <v>#ERROR!</v>
      </c>
      <c r="D15" s="142" t="str">
        <f>'[2]ORÇAMENTO REF AGOSTO'!M135</f>
        <v>#REF!</v>
      </c>
      <c r="E15" s="143" t="str">
        <f t="shared" si="1"/>
        <v>#REF!</v>
      </c>
      <c r="F15" s="144"/>
      <c r="G15" s="143" t="str">
        <f t="shared" si="2"/>
        <v>#REF!</v>
      </c>
      <c r="H15" s="144"/>
      <c r="I15" s="143" t="str">
        <f t="shared" si="3"/>
        <v>#REF!</v>
      </c>
      <c r="J15" s="144"/>
      <c r="K15" s="143" t="str">
        <f t="shared" si="4"/>
        <v>#REF!</v>
      </c>
      <c r="L15" s="144"/>
      <c r="M15" s="143" t="str">
        <f t="shared" si="5"/>
        <v>#REF!</v>
      </c>
      <c r="N15" s="144">
        <v>0.5</v>
      </c>
      <c r="O15" s="143" t="str">
        <f t="shared" si="6"/>
        <v>#REF!</v>
      </c>
      <c r="P15" s="144">
        <v>0.5</v>
      </c>
      <c r="Q15" s="143" t="str">
        <f t="shared" si="7"/>
        <v>#REF!</v>
      </c>
      <c r="R15" s="144"/>
      <c r="S15" s="143" t="str">
        <f t="shared" si="8"/>
        <v>#REF!</v>
      </c>
      <c r="T15" s="144"/>
      <c r="U15" s="143" t="str">
        <f t="shared" si="9"/>
        <v>#REF!</v>
      </c>
      <c r="V15" s="144"/>
      <c r="W15" s="143" t="str">
        <f t="shared" si="10"/>
        <v>#REF!</v>
      </c>
      <c r="X15" s="144"/>
      <c r="Y15" s="143" t="str">
        <f t="shared" si="11"/>
        <v>#REF!</v>
      </c>
      <c r="Z15" s="144"/>
      <c r="AA15" s="143" t="str">
        <f t="shared" si="12"/>
        <v>#REF!</v>
      </c>
      <c r="AB15" s="144"/>
    </row>
    <row r="16" ht="15.0" customHeight="1">
      <c r="A16" s="2"/>
      <c r="B16" s="147">
        <v>11.0</v>
      </c>
      <c r="C16" s="141" t="str">
        <f>[2]ORÇAMENTO!E139</f>
        <v>#ERROR!</v>
      </c>
      <c r="D16" s="142" t="str">
        <f>'[2]ORÇAMENTO REF AGOSTO'!M144</f>
        <v>#REF!</v>
      </c>
      <c r="E16" s="143" t="str">
        <f t="shared" si="1"/>
        <v>#REF!</v>
      </c>
      <c r="F16" s="144"/>
      <c r="G16" s="143" t="str">
        <f t="shared" si="2"/>
        <v>#REF!</v>
      </c>
      <c r="H16" s="144"/>
      <c r="I16" s="143" t="str">
        <f t="shared" si="3"/>
        <v>#REF!</v>
      </c>
      <c r="J16" s="144"/>
      <c r="K16" s="143" t="str">
        <f t="shared" si="4"/>
        <v>#REF!</v>
      </c>
      <c r="L16" s="144"/>
      <c r="M16" s="143" t="str">
        <f t="shared" si="5"/>
        <v>#REF!</v>
      </c>
      <c r="N16" s="144"/>
      <c r="O16" s="143" t="str">
        <f t="shared" si="6"/>
        <v>#REF!</v>
      </c>
      <c r="P16" s="144"/>
      <c r="Q16" s="143" t="str">
        <f t="shared" si="7"/>
        <v>#REF!</v>
      </c>
      <c r="R16" s="144"/>
      <c r="S16" s="143" t="str">
        <f t="shared" si="8"/>
        <v>#REF!</v>
      </c>
      <c r="T16" s="144"/>
      <c r="U16" s="143" t="str">
        <f t="shared" si="9"/>
        <v>#REF!</v>
      </c>
      <c r="V16" s="144">
        <v>0.25</v>
      </c>
      <c r="W16" s="143" t="str">
        <f t="shared" si="10"/>
        <v>#REF!</v>
      </c>
      <c r="X16" s="144">
        <v>0.5</v>
      </c>
      <c r="Y16" s="143" t="str">
        <f t="shared" si="11"/>
        <v>#REF!</v>
      </c>
      <c r="Z16" s="144">
        <v>0.25</v>
      </c>
      <c r="AA16" s="143" t="str">
        <f t="shared" si="12"/>
        <v>#REF!</v>
      </c>
      <c r="AB16" s="144"/>
    </row>
    <row r="17" ht="15.0" customHeight="1">
      <c r="A17" s="2"/>
      <c r="B17" s="147">
        <v>12.0</v>
      </c>
      <c r="C17" s="141" t="str">
        <f>[2]ORÇAMENTO!E145</f>
        <v>#ERROR!</v>
      </c>
      <c r="D17" s="142" t="str">
        <f>'[2]ORÇAMENTO REF AGOSTO'!M157</f>
        <v>#REF!</v>
      </c>
      <c r="E17" s="143" t="str">
        <f t="shared" si="1"/>
        <v>#REF!</v>
      </c>
      <c r="F17" s="144"/>
      <c r="G17" s="143" t="str">
        <f t="shared" si="2"/>
        <v>#REF!</v>
      </c>
      <c r="H17" s="144"/>
      <c r="I17" s="143" t="str">
        <f t="shared" si="3"/>
        <v>#REF!</v>
      </c>
      <c r="J17" s="144"/>
      <c r="K17" s="143" t="str">
        <f t="shared" si="4"/>
        <v>#REF!</v>
      </c>
      <c r="L17" s="144"/>
      <c r="M17" s="143" t="str">
        <f t="shared" si="5"/>
        <v>#REF!</v>
      </c>
      <c r="N17" s="144">
        <v>0.5</v>
      </c>
      <c r="O17" s="143" t="str">
        <f t="shared" si="6"/>
        <v>#REF!</v>
      </c>
      <c r="P17" s="144">
        <v>0.5</v>
      </c>
      <c r="Q17" s="143" t="str">
        <f t="shared" si="7"/>
        <v>#REF!</v>
      </c>
      <c r="R17" s="144"/>
      <c r="S17" s="143" t="str">
        <f t="shared" si="8"/>
        <v>#REF!</v>
      </c>
      <c r="T17" s="144"/>
      <c r="U17" s="143" t="str">
        <f t="shared" si="9"/>
        <v>#REF!</v>
      </c>
      <c r="V17" s="144"/>
      <c r="W17" s="143" t="str">
        <f t="shared" si="10"/>
        <v>#REF!</v>
      </c>
      <c r="X17" s="144"/>
      <c r="Y17" s="143" t="str">
        <f t="shared" si="11"/>
        <v>#REF!</v>
      </c>
      <c r="Z17" s="144"/>
      <c r="AA17" s="143" t="str">
        <f t="shared" si="12"/>
        <v>#REF!</v>
      </c>
      <c r="AB17" s="144"/>
    </row>
    <row r="18" ht="15.0" customHeight="1">
      <c r="A18" s="2"/>
      <c r="B18" s="140">
        <v>13.0</v>
      </c>
      <c r="C18" s="141" t="str">
        <f>[2]ORÇAMENTO!E163</f>
        <v>#ERROR!</v>
      </c>
      <c r="D18" s="142" t="str">
        <f>'[2]ORÇAMENTO REF AGOSTO'!M162</f>
        <v>#REF!</v>
      </c>
      <c r="E18" s="143" t="str">
        <f t="shared" si="1"/>
        <v>#REF!</v>
      </c>
      <c r="F18" s="144"/>
      <c r="G18" s="143" t="str">
        <f t="shared" si="2"/>
        <v>#REF!</v>
      </c>
      <c r="H18" s="144"/>
      <c r="I18" s="143" t="str">
        <f t="shared" si="3"/>
        <v>#REF!</v>
      </c>
      <c r="J18" s="144"/>
      <c r="K18" s="143" t="str">
        <f t="shared" si="4"/>
        <v>#REF!</v>
      </c>
      <c r="L18" s="144"/>
      <c r="M18" s="143" t="str">
        <f t="shared" si="5"/>
        <v>#REF!</v>
      </c>
      <c r="N18" s="144"/>
      <c r="O18" s="143" t="str">
        <f t="shared" si="6"/>
        <v>#REF!</v>
      </c>
      <c r="P18" s="144"/>
      <c r="Q18" s="143" t="str">
        <f t="shared" si="7"/>
        <v>#REF!</v>
      </c>
      <c r="R18" s="144"/>
      <c r="S18" s="143" t="str">
        <f t="shared" si="8"/>
        <v>#REF!</v>
      </c>
      <c r="T18" s="144"/>
      <c r="U18" s="143" t="str">
        <f t="shared" si="9"/>
        <v>#REF!</v>
      </c>
      <c r="V18" s="144"/>
      <c r="W18" s="143" t="str">
        <f t="shared" si="10"/>
        <v>#REF!</v>
      </c>
      <c r="X18" s="144"/>
      <c r="Y18" s="143" t="str">
        <f t="shared" si="11"/>
        <v>#REF!</v>
      </c>
      <c r="Z18" s="144"/>
      <c r="AA18" s="143" t="str">
        <f t="shared" si="12"/>
        <v>#REF!</v>
      </c>
      <c r="AB18" s="144">
        <v>1.0</v>
      </c>
    </row>
    <row r="19" ht="15.0" customHeight="1">
      <c r="A19" s="2"/>
      <c r="B19" s="136" t="s">
        <v>363</v>
      </c>
      <c r="C19" s="28"/>
      <c r="D19" s="149" t="str">
        <f t="shared" ref="D19:E19" si="13">SUM(D6:D18)</f>
        <v>#REF!</v>
      </c>
      <c r="E19" s="150" t="str">
        <f t="shared" si="13"/>
        <v>#REF!</v>
      </c>
      <c r="F19" s="28"/>
      <c r="G19" s="150" t="str">
        <f>SUM(G6:G18)</f>
        <v>#REF!</v>
      </c>
      <c r="H19" s="28"/>
      <c r="I19" s="150" t="str">
        <f>SUM(I6:I18)</f>
        <v>#REF!</v>
      </c>
      <c r="J19" s="28"/>
      <c r="K19" s="150" t="str">
        <f>SUM(K6:K18)</f>
        <v>#REF!</v>
      </c>
      <c r="L19" s="28"/>
      <c r="M19" s="150" t="str">
        <f>SUM(M6:M18)</f>
        <v>#REF!</v>
      </c>
      <c r="N19" s="28"/>
      <c r="O19" s="150" t="str">
        <f>SUM(O6:O18)</f>
        <v>#REF!</v>
      </c>
      <c r="P19" s="28"/>
      <c r="Q19" s="150" t="str">
        <f>SUM(Q6:Q18)</f>
        <v>#REF!</v>
      </c>
      <c r="R19" s="28"/>
      <c r="S19" s="150" t="str">
        <f>SUM(S6:S18)</f>
        <v>#REF!</v>
      </c>
      <c r="T19" s="28"/>
      <c r="U19" s="150" t="str">
        <f>SUM(U6:U18)</f>
        <v>#REF!</v>
      </c>
      <c r="V19" s="28"/>
      <c r="W19" s="150" t="str">
        <f>SUM(W6:W18)</f>
        <v>#REF!</v>
      </c>
      <c r="X19" s="28"/>
      <c r="Y19" s="150" t="str">
        <f>SUM(Y6:Y18)</f>
        <v>#REF!</v>
      </c>
      <c r="Z19" s="28"/>
      <c r="AA19" s="150" t="str">
        <f>SUM(AA6:AA18)</f>
        <v>#REF!</v>
      </c>
      <c r="AB19" s="28"/>
    </row>
    <row r="20" ht="15.0" customHeight="1">
      <c r="A20" s="2"/>
      <c r="B20" s="152"/>
      <c r="C20" s="153" t="s">
        <v>364</v>
      </c>
      <c r="D20" s="153"/>
      <c r="E20" s="154" t="str">
        <f>E19</f>
        <v>#REF!</v>
      </c>
      <c r="F20" s="28"/>
      <c r="G20" s="155" t="str">
        <f>E20+G19</f>
        <v>#REF!</v>
      </c>
      <c r="H20" s="28"/>
      <c r="I20" s="155" t="str">
        <f>G20+I19</f>
        <v>#REF!</v>
      </c>
      <c r="J20" s="28"/>
      <c r="K20" s="155" t="str">
        <f>I20+K19</f>
        <v>#REF!</v>
      </c>
      <c r="L20" s="28"/>
      <c r="M20" s="155" t="str">
        <f>K20+M19</f>
        <v>#REF!</v>
      </c>
      <c r="N20" s="28"/>
      <c r="O20" s="155" t="str">
        <f>M20+O19</f>
        <v>#REF!</v>
      </c>
      <c r="P20" s="28"/>
      <c r="Q20" s="154" t="str">
        <f>O20+Q19</f>
        <v>#REF!</v>
      </c>
      <c r="R20" s="28"/>
      <c r="S20" s="155" t="str">
        <f>Q20+S19</f>
        <v>#REF!</v>
      </c>
      <c r="T20" s="28"/>
      <c r="U20" s="155" t="str">
        <f>S20+U19</f>
        <v>#REF!</v>
      </c>
      <c r="V20" s="28"/>
      <c r="W20" s="155" t="str">
        <f>U20+W19</f>
        <v>#REF!</v>
      </c>
      <c r="X20" s="28"/>
      <c r="Y20" s="155" t="str">
        <f>W20+Y19</f>
        <v>#REF!</v>
      </c>
      <c r="Z20" s="28"/>
      <c r="AA20" s="155" t="str">
        <f>Y20+AA19</f>
        <v>#REF!</v>
      </c>
      <c r="AB20" s="28"/>
    </row>
    <row r="21" ht="15.0" customHeight="1">
      <c r="A21" s="2"/>
      <c r="B21" s="134"/>
      <c r="C21" s="157" t="s">
        <v>365</v>
      </c>
      <c r="D21" s="157"/>
      <c r="E21" s="158" t="str">
        <f>E19/D19</f>
        <v>#REF!</v>
      </c>
      <c r="F21" s="28"/>
      <c r="G21" s="158" t="str">
        <f>G19/D19</f>
        <v>#REF!</v>
      </c>
      <c r="H21" s="28"/>
      <c r="I21" s="158" t="str">
        <f>I19/D19</f>
        <v>#REF!</v>
      </c>
      <c r="J21" s="28"/>
      <c r="K21" s="158" t="str">
        <f>K19/D19</f>
        <v>#REF!</v>
      </c>
      <c r="L21" s="28"/>
      <c r="M21" s="158" t="str">
        <f>M19/D19</f>
        <v>#REF!</v>
      </c>
      <c r="N21" s="28"/>
      <c r="O21" s="158" t="str">
        <f>O19/D19</f>
        <v>#REF!</v>
      </c>
      <c r="P21" s="28"/>
      <c r="Q21" s="158" t="str">
        <f>Q19/D19</f>
        <v>#REF!</v>
      </c>
      <c r="R21" s="28"/>
      <c r="S21" s="158" t="str">
        <f>S19/D19</f>
        <v>#REF!</v>
      </c>
      <c r="T21" s="28"/>
      <c r="U21" s="158" t="str">
        <f>U19/D19</f>
        <v>#REF!</v>
      </c>
      <c r="V21" s="28"/>
      <c r="W21" s="158" t="str">
        <f>W19/D19</f>
        <v>#REF!</v>
      </c>
      <c r="X21" s="28"/>
      <c r="Y21" s="158" t="str">
        <f>Y19/D19</f>
        <v>#REF!</v>
      </c>
      <c r="Z21" s="28"/>
      <c r="AA21" s="158" t="str">
        <f>AA19/D19</f>
        <v>#REF!</v>
      </c>
      <c r="AB21" s="28"/>
    </row>
    <row r="22" ht="15.0" customHeight="1">
      <c r="A22" s="2"/>
      <c r="B22" s="152"/>
      <c r="C22" s="153" t="s">
        <v>366</v>
      </c>
      <c r="D22" s="153"/>
      <c r="E22" s="160" t="str">
        <f>E21</f>
        <v>#REF!</v>
      </c>
      <c r="F22" s="28"/>
      <c r="G22" s="160" t="str">
        <f>E22+G21</f>
        <v>#REF!</v>
      </c>
      <c r="H22" s="28"/>
      <c r="I22" s="160" t="str">
        <f>G22+I21</f>
        <v>#REF!</v>
      </c>
      <c r="J22" s="28"/>
      <c r="K22" s="160" t="str">
        <f>I22+K21</f>
        <v>#REF!</v>
      </c>
      <c r="L22" s="28"/>
      <c r="M22" s="160" t="str">
        <f>K22+M21</f>
        <v>#REF!</v>
      </c>
      <c r="N22" s="28"/>
      <c r="O22" s="160" t="str">
        <f>M22+O21</f>
        <v>#REF!</v>
      </c>
      <c r="P22" s="28"/>
      <c r="Q22" s="160" t="str">
        <f>O22+Q21</f>
        <v>#REF!</v>
      </c>
      <c r="R22" s="28"/>
      <c r="S22" s="160" t="str">
        <f>Q22+S21</f>
        <v>#REF!</v>
      </c>
      <c r="T22" s="28"/>
      <c r="U22" s="160" t="str">
        <f>S22+U21</f>
        <v>#REF!</v>
      </c>
      <c r="V22" s="28"/>
      <c r="W22" s="160" t="str">
        <f>U22+W21</f>
        <v>#REF!</v>
      </c>
      <c r="X22" s="28"/>
      <c r="Y22" s="160" t="str">
        <f>W22+Y21</f>
        <v>#REF!</v>
      </c>
      <c r="Z22" s="28"/>
      <c r="AA22" s="160" t="str">
        <f>Y22+AA21</f>
        <v>#REF!</v>
      </c>
      <c r="AB22" s="28"/>
    </row>
    <row r="23" ht="12.75" customHeight="1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ht="12.75" customHeight="1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ht="12.75" customHeight="1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ht="12.75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ht="12.75" customHeight="1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ht="12.75" customHeight="1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ht="12.75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ht="12.7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ht="12.75" customHeight="1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ht="12.75" customHeigh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ht="12.75" customHeight="1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ht="12.75" customHeight="1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</row>
    <row r="35" ht="12.75" customHeigh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</row>
    <row r="36" ht="12.75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</row>
    <row r="37" ht="12.75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</row>
    <row r="38" ht="12.7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</row>
    <row r="39" ht="12.7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</row>
    <row r="40" ht="12.75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</row>
    <row r="41" ht="12.75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</row>
    <row r="42" ht="12.75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</row>
    <row r="43" ht="12.7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</row>
    <row r="44" ht="12.75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ht="12.75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</row>
    <row r="46" ht="12.75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</row>
    <row r="47" ht="12.75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</row>
    <row r="48" ht="12.75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</row>
    <row r="49" ht="12.75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</row>
    <row r="50" ht="12.75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</row>
    <row r="51" ht="12.7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</row>
    <row r="52" ht="12.7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</row>
    <row r="53" ht="12.7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</row>
    <row r="54" ht="12.75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</row>
    <row r="55" ht="12.75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</row>
    <row r="56" ht="12.75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</row>
    <row r="57" ht="12.75" customHeight="1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</row>
    <row r="58" ht="12.75" customHeight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</row>
    <row r="59" ht="12.75" customHeight="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</row>
    <row r="60" ht="12.75" customHeight="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</row>
    <row r="61" ht="12.75" customHeight="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</row>
    <row r="62" ht="12.75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</row>
    <row r="63" ht="12.75" customHeight="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</row>
    <row r="64" ht="12.75" customHeight="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</row>
    <row r="65" ht="12.75" customHeight="1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</row>
    <row r="66" ht="12.75" customHeight="1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</row>
    <row r="67" ht="12.75" customHeight="1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</row>
    <row r="68" ht="12.75" customHeight="1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</row>
    <row r="69" ht="12.75" customHeight="1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</row>
    <row r="70" ht="12.75" customHeight="1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</row>
    <row r="71" ht="12.75" customHeigh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</row>
    <row r="72" ht="12.75" customHeight="1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</row>
    <row r="73" ht="12.75" customHeight="1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</row>
    <row r="74" ht="12.75" customHeight="1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</row>
    <row r="75" ht="12.75" customHeight="1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</row>
    <row r="76" ht="12.75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</row>
    <row r="77" ht="12.75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</row>
    <row r="78" ht="12.75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</row>
    <row r="79" ht="12.75" customHeight="1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</row>
    <row r="80" ht="12.75" customHeight="1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</row>
    <row r="81" ht="12.75" customHeight="1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</row>
    <row r="82" ht="12.75" customHeight="1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</row>
    <row r="83" ht="12.75" customHeight="1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</row>
    <row r="84" ht="12.75" customHeight="1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</row>
    <row r="85" ht="12.75" customHeight="1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</row>
    <row r="86" ht="12.75" customHeight="1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</row>
    <row r="87" ht="12.75" customHeight="1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</row>
    <row r="88" ht="12.75" customHeight="1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</row>
    <row r="89" ht="12.75" customHeight="1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</row>
    <row r="90" ht="12.75" customHeight="1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</row>
    <row r="91" ht="12.75" customHeight="1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</row>
    <row r="92" ht="12.75" customHeight="1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</row>
    <row r="93" ht="12.75" customHeight="1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</row>
    <row r="94" ht="12.75" customHeight="1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</row>
    <row r="95" ht="12.75" customHeight="1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</row>
    <row r="96" ht="12.75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</row>
    <row r="97" ht="12.75" customHeight="1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</row>
    <row r="98" ht="12.75" customHeight="1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</row>
    <row r="99" ht="12.75" customHeight="1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</row>
    <row r="100" ht="12.75" customHeight="1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</row>
    <row r="101" ht="12.75" customHeight="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</row>
    <row r="102" ht="12.75" customHeight="1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</row>
    <row r="103" ht="12.75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</row>
    <row r="104" ht="12.75" customHeight="1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</row>
    <row r="105" ht="12.75" customHeight="1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</row>
    <row r="106" ht="12.75" customHeight="1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</row>
    <row r="107" ht="12.75" customHeight="1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</row>
    <row r="108" ht="12.75" customHeight="1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</row>
    <row r="109" ht="12.75" customHeight="1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</row>
    <row r="110" ht="12.75" customHeight="1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</row>
    <row r="111" ht="12.75" customHeight="1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</row>
    <row r="112" ht="12.75" customHeight="1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</row>
    <row r="113" ht="12.75" customHeight="1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</row>
    <row r="114" ht="12.75" customHeight="1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</row>
    <row r="115" ht="12.75" customHeight="1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</row>
    <row r="116" ht="12.75" customHeight="1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</row>
    <row r="117" ht="12.75" customHeight="1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</row>
    <row r="118" ht="12.75" customHeight="1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</row>
    <row r="119" ht="12.75" customHeight="1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</row>
    <row r="120" ht="12.75" customHeight="1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</row>
    <row r="121" ht="12.75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</row>
    <row r="122" ht="12.75" customHeight="1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</row>
    <row r="123" ht="12.75" customHeight="1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</row>
    <row r="124" ht="12.75" customHeight="1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</row>
    <row r="125" ht="12.75" customHeight="1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</row>
    <row r="126" ht="12.75" customHeight="1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</row>
    <row r="127" ht="12.75" customHeight="1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</row>
    <row r="128" ht="12.75" customHeight="1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</row>
    <row r="129" ht="12.75" customHeight="1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</row>
    <row r="130" ht="12.75" customHeight="1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</row>
    <row r="131" ht="12.75" customHeight="1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</row>
    <row r="132" ht="12.75" customHeight="1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</row>
    <row r="133" ht="12.75" customHeight="1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</row>
    <row r="134" ht="12.75" customHeight="1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</row>
    <row r="135" ht="12.75" customHeight="1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</row>
    <row r="136" ht="12.75" customHeight="1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</row>
    <row r="137" ht="12.75" customHeight="1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</row>
    <row r="138" ht="12.75" customHeight="1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</row>
    <row r="139" ht="12.75" customHeight="1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</row>
    <row r="140" ht="12.75" customHeight="1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</row>
    <row r="141" ht="12.75" customHeight="1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</row>
    <row r="142" ht="12.75" customHeight="1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</row>
    <row r="143" ht="12.75" customHeight="1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</row>
    <row r="144" ht="12.75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</row>
    <row r="145" ht="12.75" customHeight="1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</row>
    <row r="146" ht="12.75" customHeight="1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</row>
    <row r="147" ht="12.75" customHeight="1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</row>
    <row r="148" ht="12.75" customHeight="1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</row>
    <row r="149" ht="12.75" customHeight="1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</row>
    <row r="150" ht="12.75" customHeight="1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</row>
    <row r="151" ht="12.75" customHeight="1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</row>
    <row r="152" ht="12.75" customHeight="1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</row>
    <row r="153" ht="12.75" customHeight="1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</row>
    <row r="154" ht="12.75" customHeight="1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</row>
    <row r="155" ht="12.75" customHeight="1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</row>
    <row r="156" ht="12.75" customHeight="1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</row>
    <row r="157" ht="12.75" customHeight="1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</row>
    <row r="158" ht="12.75" customHeight="1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</row>
    <row r="159" ht="12.75" customHeight="1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</row>
    <row r="160" ht="12.75" customHeight="1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</row>
    <row r="161" ht="12.75" customHeight="1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</row>
    <row r="162" ht="12.75" customHeight="1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</row>
    <row r="163" ht="12.75" customHeight="1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</row>
    <row r="164" ht="12.75" customHeight="1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</row>
    <row r="165" ht="12.75" customHeight="1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</row>
    <row r="166" ht="12.75" customHeight="1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</row>
    <row r="167" ht="12.75" customHeight="1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</row>
    <row r="168" ht="12.75" customHeight="1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</row>
    <row r="169" ht="12.75" customHeight="1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</row>
    <row r="170" ht="12.75" customHeight="1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</row>
    <row r="171" ht="12.75" customHeight="1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</row>
    <row r="172" ht="12.75" customHeight="1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</row>
    <row r="173" ht="12.75" customHeight="1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</row>
    <row r="174" ht="12.75" customHeight="1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</row>
    <row r="175" ht="12.75" customHeight="1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</row>
    <row r="176" ht="12.75" customHeight="1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</row>
    <row r="177" ht="12.75" customHeight="1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</row>
    <row r="178" ht="12.75" customHeight="1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</row>
    <row r="179" ht="12.75" customHeight="1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</row>
    <row r="180" ht="12.75" customHeight="1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</row>
    <row r="181" ht="12.75" customHeight="1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</row>
    <row r="182" ht="12.75" customHeight="1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</row>
    <row r="183" ht="12.75" customHeight="1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</row>
    <row r="184" ht="12.75" customHeight="1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</row>
    <row r="185" ht="12.75" customHeight="1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</row>
    <row r="186" ht="12.75" customHeight="1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</row>
    <row r="187" ht="12.75" customHeight="1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</row>
    <row r="188" ht="12.75" customHeight="1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</row>
    <row r="189" ht="12.75" customHeight="1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</row>
    <row r="190" ht="12.75" customHeight="1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</row>
    <row r="191" ht="12.75" customHeight="1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</row>
    <row r="192" ht="12.75" customHeight="1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</row>
    <row r="193" ht="12.75" customHeight="1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</row>
    <row r="194" ht="12.75" customHeight="1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</row>
    <row r="195" ht="12.75" customHeight="1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</row>
    <row r="196" ht="12.75" customHeight="1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</row>
    <row r="197" ht="12.75" customHeight="1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</row>
    <row r="198" ht="12.75" customHeight="1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</row>
    <row r="199" ht="12.75" customHeight="1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</row>
    <row r="200" ht="12.75" customHeight="1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</row>
    <row r="201" ht="12.75" customHeight="1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</row>
    <row r="202" ht="12.75" customHeight="1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</row>
    <row r="203" ht="12.75" customHeight="1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</row>
    <row r="204" ht="12.75" customHeight="1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</row>
    <row r="205" ht="12.75" customHeight="1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</row>
    <row r="206" ht="12.75" customHeight="1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</row>
    <row r="207" ht="12.75" customHeight="1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</row>
    <row r="208" ht="12.75" customHeight="1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</row>
    <row r="209" ht="12.75" customHeight="1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</row>
    <row r="210" ht="12.75" customHeight="1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</row>
    <row r="211" ht="12.75" customHeight="1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</row>
    <row r="212" ht="12.75" customHeight="1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</row>
    <row r="213" ht="12.75" customHeight="1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</row>
    <row r="214" ht="12.75" customHeight="1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</row>
    <row r="215" ht="12.75" customHeight="1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</row>
    <row r="216" ht="12.75" customHeight="1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</row>
    <row r="217" ht="12.75" customHeight="1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</row>
    <row r="218" ht="12.75" customHeight="1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</row>
    <row r="219" ht="12.75" customHeight="1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</row>
    <row r="220" ht="12.75" customHeight="1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</row>
    <row r="221" ht="12.75" customHeight="1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</row>
    <row r="222" ht="12.75" customHeight="1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</row>
    <row r="223" ht="12.75" customHeight="1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</row>
    <row r="224" ht="12.75" customHeight="1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</row>
    <row r="225" ht="12.75" customHeight="1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</row>
    <row r="226" ht="12.75" customHeight="1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</row>
    <row r="227" ht="12.75" customHeight="1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</row>
    <row r="228" ht="12.75" customHeight="1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</row>
    <row r="229" ht="12.75" customHeight="1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</row>
    <row r="230" ht="12.75" customHeight="1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</row>
    <row r="231" ht="12.75" customHeight="1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</row>
    <row r="232" ht="12.75" customHeight="1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</row>
    <row r="233" ht="12.75" customHeight="1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</row>
    <row r="234" ht="12.75" customHeight="1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</row>
    <row r="235" ht="12.75" customHeight="1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</row>
    <row r="236" ht="12.75" customHeight="1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</row>
    <row r="237" ht="12.75" customHeight="1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</row>
    <row r="238" ht="12.75" customHeight="1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</row>
    <row r="239" ht="12.75" customHeight="1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</row>
    <row r="240" ht="12.75" customHeight="1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</row>
    <row r="241" ht="12.75" customHeight="1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</row>
    <row r="242" ht="12.75" customHeight="1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</row>
    <row r="243" ht="12.75" customHeight="1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</row>
    <row r="244" ht="12.75" customHeight="1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</row>
    <row r="245" ht="12.75" customHeight="1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</row>
    <row r="246" ht="12.75" customHeight="1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</row>
    <row r="247" ht="12.75" customHeight="1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</row>
    <row r="248" ht="12.75" customHeight="1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</row>
    <row r="249" ht="12.75" customHeight="1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</row>
    <row r="250" ht="12.75" customHeight="1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</row>
    <row r="251" ht="12.75" customHeight="1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</row>
    <row r="252" ht="12.75" customHeight="1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</row>
    <row r="253" ht="12.75" customHeight="1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</row>
    <row r="254" ht="12.75" customHeight="1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</row>
    <row r="255" ht="12.75" customHeight="1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</row>
    <row r="256" ht="12.75" customHeight="1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</row>
    <row r="257" ht="12.75" customHeight="1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</row>
    <row r="258" ht="12.75" customHeight="1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</row>
    <row r="259" ht="12.75" customHeight="1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</row>
    <row r="260" ht="12.75" customHeight="1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</row>
    <row r="261" ht="12.75" customHeight="1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</row>
    <row r="262" ht="12.75" customHeight="1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</row>
    <row r="263" ht="12.75" customHeight="1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</row>
    <row r="264" ht="12.75" customHeight="1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</row>
    <row r="265" ht="12.75" customHeight="1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</row>
    <row r="266" ht="12.75" customHeight="1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</row>
    <row r="267" ht="12.75" customHeight="1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</row>
    <row r="268" ht="12.75" customHeight="1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</row>
    <row r="269" ht="12.75" customHeight="1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</row>
    <row r="270" ht="12.75" customHeight="1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</row>
    <row r="271" ht="12.75" customHeight="1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</row>
    <row r="272" ht="12.75" customHeight="1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</row>
    <row r="273" ht="12.75" customHeight="1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</row>
    <row r="274" ht="12.75" customHeight="1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</row>
    <row r="275" ht="12.75" customHeight="1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</row>
    <row r="276" ht="12.75" customHeight="1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</row>
    <row r="277" ht="12.75" customHeight="1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</row>
    <row r="278" ht="12.75" customHeight="1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</row>
    <row r="279" ht="12.75" customHeight="1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</row>
    <row r="280" ht="12.75" customHeight="1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</row>
    <row r="281" ht="12.75" customHeight="1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</row>
    <row r="282" ht="12.75" customHeight="1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</row>
    <row r="283" ht="12.75" customHeight="1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</row>
    <row r="284" ht="12.75" customHeight="1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</row>
    <row r="285" ht="12.75" customHeight="1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</row>
    <row r="286" ht="12.75" customHeight="1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</row>
    <row r="287" ht="12.75" customHeight="1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</row>
    <row r="288" ht="12.75" customHeight="1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</row>
    <row r="289" ht="12.75" customHeight="1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</row>
    <row r="290" ht="12.75" customHeight="1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</row>
    <row r="291" ht="12.75" customHeight="1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</row>
    <row r="292" ht="12.75" customHeight="1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</row>
    <row r="293" ht="12.75" customHeight="1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</row>
    <row r="294" ht="12.75" customHeight="1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</row>
    <row r="295" ht="12.75" customHeight="1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</row>
    <row r="296" ht="12.75" customHeight="1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</row>
    <row r="297" ht="12.75" customHeight="1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</row>
    <row r="298" ht="12.75" customHeight="1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</row>
    <row r="299" ht="12.75" customHeight="1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</row>
    <row r="300" ht="12.75" customHeight="1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</row>
    <row r="301" ht="12.75" customHeight="1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</row>
    <row r="302" ht="12.75" customHeight="1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</row>
    <row r="303" ht="12.75" customHeight="1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</row>
    <row r="304" ht="12.75" customHeight="1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</row>
    <row r="305" ht="12.75" customHeight="1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</row>
    <row r="306" ht="12.75" customHeight="1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</row>
    <row r="307" ht="12.75" customHeight="1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</row>
    <row r="308" ht="12.75" customHeight="1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</row>
    <row r="309" ht="12.75" customHeight="1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</row>
    <row r="310" ht="12.75" customHeight="1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</row>
    <row r="311" ht="12.75" customHeight="1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</row>
    <row r="312" ht="12.75" customHeight="1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</row>
    <row r="313" ht="12.75" customHeight="1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</row>
    <row r="314" ht="12.75" customHeight="1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</row>
    <row r="315" ht="12.75" customHeight="1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</row>
    <row r="316" ht="12.75" customHeight="1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</row>
    <row r="317" ht="12.75" customHeight="1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</row>
    <row r="318" ht="12.75" customHeight="1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</row>
    <row r="319" ht="12.75" customHeight="1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</row>
    <row r="320" ht="12.75" customHeight="1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</row>
    <row r="321" ht="12.75" customHeight="1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</row>
    <row r="322" ht="12.75" customHeight="1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</row>
    <row r="323" ht="12.75" customHeight="1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</row>
    <row r="324" ht="12.75" customHeight="1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</row>
    <row r="325" ht="12.75" customHeight="1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</row>
    <row r="326" ht="12.75" customHeight="1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</row>
    <row r="327" ht="12.75" customHeight="1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</row>
    <row r="328" ht="12.75" customHeight="1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</row>
    <row r="329" ht="12.75" customHeight="1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</row>
    <row r="330" ht="12.75" customHeight="1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</row>
    <row r="331" ht="12.75" customHeight="1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</row>
    <row r="332" ht="12.75" customHeight="1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</row>
    <row r="333" ht="12.75" customHeight="1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</row>
    <row r="334" ht="12.75" customHeight="1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</row>
    <row r="335" ht="12.75" customHeight="1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</row>
    <row r="336" ht="12.75" customHeight="1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</row>
    <row r="337" ht="12.75" customHeight="1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</row>
    <row r="338" ht="12.75" customHeight="1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</row>
    <row r="339" ht="12.75" customHeight="1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</row>
    <row r="340" ht="12.75" customHeight="1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</row>
    <row r="341" ht="12.75" customHeight="1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</row>
    <row r="342" ht="12.75" customHeight="1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</row>
    <row r="343" ht="12.75" customHeight="1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</row>
    <row r="344" ht="12.75" customHeight="1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</row>
    <row r="345" ht="12.75" customHeight="1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</row>
    <row r="346" ht="12.75" customHeight="1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</row>
    <row r="347" ht="12.75" customHeight="1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</row>
    <row r="348" ht="12.75" customHeight="1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</row>
    <row r="349" ht="12.75" customHeight="1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</row>
    <row r="350" ht="12.75" customHeight="1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</row>
    <row r="351" ht="12.75" customHeight="1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</row>
    <row r="352" ht="12.75" customHeight="1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</row>
    <row r="353" ht="12.75" customHeight="1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</row>
    <row r="354" ht="12.75" customHeight="1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</row>
    <row r="355" ht="12.75" customHeight="1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</row>
    <row r="356" ht="12.75" customHeight="1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</row>
    <row r="357" ht="12.75" customHeight="1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</row>
    <row r="358" ht="12.75" customHeight="1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</row>
    <row r="359" ht="12.75" customHeight="1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</row>
    <row r="360" ht="12.75" customHeight="1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</row>
    <row r="361" ht="12.75" customHeight="1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</row>
    <row r="362" ht="12.75" customHeight="1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</row>
    <row r="363" ht="12.75" customHeight="1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</row>
    <row r="364" ht="12.75" customHeight="1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</row>
    <row r="365" ht="12.75" customHeight="1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</row>
    <row r="366" ht="12.75" customHeight="1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</row>
    <row r="367" ht="12.75" customHeight="1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</row>
    <row r="368" ht="12.75" customHeight="1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</row>
    <row r="369" ht="12.75" customHeight="1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</row>
    <row r="370" ht="12.75" customHeight="1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</row>
    <row r="371" ht="12.75" customHeight="1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</row>
    <row r="372" ht="12.75" customHeight="1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</row>
    <row r="373" ht="12.75" customHeight="1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</row>
    <row r="374" ht="12.75" customHeight="1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</row>
    <row r="375" ht="12.75" customHeight="1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</row>
    <row r="376" ht="12.75" customHeight="1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</row>
    <row r="377" ht="12.75" customHeight="1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</row>
    <row r="378" ht="12.75" customHeight="1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</row>
    <row r="379" ht="12.75" customHeight="1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</row>
    <row r="380" ht="12.75" customHeight="1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</row>
    <row r="381" ht="12.75" customHeight="1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</row>
    <row r="382" ht="12.75" customHeight="1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</row>
    <row r="383" ht="12.75" customHeight="1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</row>
    <row r="384" ht="12.75" customHeight="1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</row>
    <row r="385" ht="12.75" customHeight="1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</row>
    <row r="386" ht="12.75" customHeight="1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</row>
    <row r="387" ht="12.75" customHeight="1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</row>
    <row r="388" ht="12.75" customHeight="1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</row>
    <row r="389" ht="12.75" customHeight="1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</row>
    <row r="390" ht="12.75" customHeight="1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</row>
    <row r="391" ht="12.75" customHeight="1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</row>
    <row r="392" ht="12.75" customHeight="1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</row>
    <row r="393" ht="12.75" customHeight="1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</row>
    <row r="394" ht="12.75" customHeight="1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</row>
    <row r="395" ht="12.75" customHeight="1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</row>
    <row r="396" ht="12.75" customHeight="1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</row>
    <row r="397" ht="12.75" customHeight="1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</row>
    <row r="398" ht="12.75" customHeight="1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</row>
    <row r="399" ht="12.75" customHeight="1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</row>
    <row r="400" ht="12.75" customHeight="1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</row>
    <row r="401" ht="12.75" customHeight="1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</row>
    <row r="402" ht="12.75" customHeight="1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</row>
    <row r="403" ht="12.75" customHeight="1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</row>
    <row r="404" ht="12.75" customHeight="1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</row>
    <row r="405" ht="12.75" customHeight="1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</row>
    <row r="406" ht="12.75" customHeight="1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</row>
    <row r="407" ht="12.75" customHeight="1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</row>
    <row r="408" ht="12.75" customHeight="1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</row>
    <row r="409" ht="12.75" customHeight="1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</row>
    <row r="410" ht="12.75" customHeight="1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</row>
    <row r="411" ht="12.75" customHeight="1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</row>
    <row r="412" ht="12.75" customHeight="1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</row>
    <row r="413" ht="12.75" customHeight="1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</row>
    <row r="414" ht="12.75" customHeight="1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</row>
    <row r="415" ht="12.75" customHeight="1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</row>
    <row r="416" ht="12.75" customHeight="1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</row>
    <row r="417" ht="12.75" customHeight="1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</row>
    <row r="418" ht="12.75" customHeight="1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</row>
    <row r="419" ht="12.75" customHeight="1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</row>
    <row r="420" ht="12.75" customHeight="1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</row>
    <row r="421" ht="12.75" customHeight="1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</row>
    <row r="422" ht="12.75" customHeight="1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</row>
    <row r="423" ht="12.75" customHeight="1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</row>
    <row r="424" ht="12.75" customHeight="1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</row>
    <row r="425" ht="12.75" customHeight="1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</row>
    <row r="426" ht="12.75" customHeight="1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</row>
    <row r="427" ht="12.75" customHeight="1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</row>
    <row r="428" ht="12.75" customHeight="1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</row>
    <row r="429" ht="12.75" customHeight="1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</row>
    <row r="430" ht="12.75" customHeight="1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</row>
    <row r="431" ht="12.75" customHeight="1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</row>
    <row r="432" ht="12.75" customHeight="1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</row>
    <row r="433" ht="12.75" customHeight="1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</row>
    <row r="434" ht="12.75" customHeight="1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</row>
    <row r="435" ht="12.75" customHeight="1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</row>
    <row r="436" ht="12.75" customHeight="1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</row>
    <row r="437" ht="12.75" customHeight="1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</row>
    <row r="438" ht="12.75" customHeight="1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</row>
    <row r="439" ht="12.75" customHeight="1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</row>
    <row r="440" ht="12.75" customHeight="1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</row>
    <row r="441" ht="12.75" customHeight="1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</row>
    <row r="442" ht="12.75" customHeight="1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</row>
    <row r="443" ht="12.75" customHeight="1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</row>
    <row r="444" ht="12.75" customHeight="1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</row>
    <row r="445" ht="12.75" customHeight="1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</row>
    <row r="446" ht="12.75" customHeight="1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</row>
    <row r="447" ht="12.75" customHeight="1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</row>
    <row r="448" ht="12.75" customHeight="1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</row>
    <row r="449" ht="12.75" customHeight="1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</row>
    <row r="450" ht="12.75" customHeight="1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</row>
    <row r="451" ht="12.75" customHeight="1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</row>
    <row r="452" ht="12.75" customHeight="1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</row>
    <row r="453" ht="12.75" customHeight="1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</row>
    <row r="454" ht="12.75" customHeight="1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</row>
    <row r="455" ht="12.75" customHeight="1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</row>
    <row r="456" ht="12.75" customHeight="1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</row>
    <row r="457" ht="12.75" customHeight="1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</row>
    <row r="458" ht="12.75" customHeight="1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</row>
    <row r="459" ht="12.75" customHeight="1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</row>
    <row r="460" ht="12.75" customHeight="1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</row>
    <row r="461" ht="12.75" customHeight="1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</row>
    <row r="462" ht="12.75" customHeight="1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</row>
    <row r="463" ht="12.75" customHeight="1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</row>
    <row r="464" ht="12.75" customHeight="1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</row>
    <row r="465" ht="12.75" customHeight="1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</row>
    <row r="466" ht="12.75" customHeight="1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</row>
    <row r="467" ht="12.75" customHeight="1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</row>
    <row r="468" ht="12.75" customHeight="1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</row>
    <row r="469" ht="12.75" customHeight="1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</row>
    <row r="470" ht="12.75" customHeight="1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</row>
    <row r="471" ht="12.75" customHeight="1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</row>
    <row r="472" ht="12.75" customHeight="1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</row>
    <row r="473" ht="12.75" customHeight="1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</row>
    <row r="474" ht="12.75" customHeight="1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</row>
    <row r="475" ht="12.75" customHeight="1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</row>
    <row r="476" ht="12.75" customHeight="1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</row>
    <row r="477" ht="12.75" customHeight="1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</row>
    <row r="478" ht="12.75" customHeight="1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</row>
    <row r="479" ht="12.75" customHeight="1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</row>
    <row r="480" ht="12.75" customHeight="1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</row>
    <row r="481" ht="12.75" customHeight="1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</row>
    <row r="482" ht="12.75" customHeight="1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</row>
    <row r="483" ht="12.75" customHeight="1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</row>
    <row r="484" ht="12.75" customHeight="1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</row>
    <row r="485" ht="12.75" customHeight="1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</row>
    <row r="486" ht="12.75" customHeight="1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</row>
    <row r="487" ht="12.75" customHeight="1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</row>
    <row r="488" ht="12.75" customHeight="1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</row>
    <row r="489" ht="12.75" customHeight="1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</row>
    <row r="490" ht="12.75" customHeight="1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</row>
    <row r="491" ht="12.75" customHeight="1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</row>
    <row r="492" ht="12.75" customHeight="1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</row>
    <row r="493" ht="12.75" customHeight="1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</row>
    <row r="494" ht="12.75" customHeight="1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</row>
    <row r="495" ht="12.75" customHeight="1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</row>
    <row r="496" ht="12.75" customHeight="1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</row>
    <row r="497" ht="12.75" customHeight="1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</row>
    <row r="498" ht="12.75" customHeight="1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</row>
    <row r="499" ht="12.75" customHeight="1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</row>
    <row r="500" ht="12.75" customHeight="1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</row>
    <row r="501" ht="12.75" customHeight="1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</row>
    <row r="502" ht="12.75" customHeight="1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</row>
    <row r="503" ht="12.75" customHeight="1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</row>
    <row r="504" ht="12.75" customHeight="1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</row>
    <row r="505" ht="12.75" customHeight="1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</row>
    <row r="506" ht="12.75" customHeight="1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</row>
    <row r="507" ht="12.75" customHeight="1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</row>
    <row r="508" ht="12.75" customHeight="1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</row>
    <row r="509" ht="12.75" customHeight="1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</row>
    <row r="510" ht="12.75" customHeight="1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</row>
    <row r="511" ht="12.75" customHeight="1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</row>
    <row r="512" ht="12.75" customHeight="1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</row>
    <row r="513" ht="12.75" customHeight="1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</row>
    <row r="514" ht="12.75" customHeight="1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</row>
    <row r="515" ht="12.75" customHeight="1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</row>
    <row r="516" ht="12.75" customHeight="1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</row>
    <row r="517" ht="12.75" customHeight="1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</row>
    <row r="518" ht="12.75" customHeight="1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</row>
    <row r="519" ht="12.75" customHeight="1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</row>
    <row r="520" ht="12.75" customHeight="1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</row>
    <row r="521" ht="12.75" customHeight="1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</row>
    <row r="522" ht="12.75" customHeight="1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</row>
    <row r="523" ht="12.75" customHeight="1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</row>
    <row r="524" ht="12.75" customHeight="1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</row>
    <row r="525" ht="12.75" customHeight="1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</row>
    <row r="526" ht="12.75" customHeight="1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</row>
    <row r="527" ht="12.75" customHeight="1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</row>
    <row r="528" ht="12.75" customHeight="1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</row>
    <row r="529" ht="12.75" customHeight="1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</row>
    <row r="530" ht="12.75" customHeight="1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</row>
    <row r="531" ht="12.75" customHeight="1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</row>
    <row r="532" ht="12.75" customHeight="1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</row>
    <row r="533" ht="12.75" customHeight="1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</row>
    <row r="534" ht="12.75" customHeight="1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</row>
    <row r="535" ht="12.75" customHeight="1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</row>
    <row r="536" ht="12.75" customHeight="1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</row>
    <row r="537" ht="12.75" customHeight="1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</row>
    <row r="538" ht="12.75" customHeight="1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</row>
    <row r="539" ht="12.75" customHeight="1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</row>
    <row r="540" ht="12.75" customHeight="1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</row>
    <row r="541" ht="12.75" customHeight="1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</row>
    <row r="542" ht="12.75" customHeight="1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</row>
    <row r="543" ht="12.75" customHeight="1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</row>
    <row r="544" ht="12.75" customHeight="1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</row>
    <row r="545" ht="12.75" customHeight="1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</row>
    <row r="546" ht="12.75" customHeight="1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</row>
    <row r="547" ht="12.75" customHeight="1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</row>
    <row r="548" ht="12.75" customHeight="1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</row>
    <row r="549" ht="12.75" customHeight="1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</row>
    <row r="550" ht="12.75" customHeight="1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</row>
    <row r="551" ht="12.75" customHeight="1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</row>
    <row r="552" ht="12.75" customHeight="1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</row>
    <row r="553" ht="12.75" customHeight="1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</row>
    <row r="554" ht="12.75" customHeight="1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</row>
    <row r="555" ht="12.75" customHeight="1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</row>
    <row r="556" ht="12.75" customHeight="1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</row>
    <row r="557" ht="12.75" customHeight="1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</row>
    <row r="558" ht="12.75" customHeight="1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</row>
    <row r="559" ht="12.75" customHeight="1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</row>
    <row r="560" ht="12.75" customHeight="1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</row>
    <row r="561" ht="12.75" customHeight="1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</row>
    <row r="562" ht="12.75" customHeight="1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</row>
    <row r="563" ht="12.75" customHeight="1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</row>
    <row r="564" ht="12.75" customHeight="1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</row>
    <row r="565" ht="12.75" customHeight="1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</row>
    <row r="566" ht="12.75" customHeight="1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</row>
    <row r="567" ht="12.75" customHeight="1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</row>
    <row r="568" ht="12.75" customHeight="1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</row>
    <row r="569" ht="12.75" customHeight="1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</row>
    <row r="570" ht="12.75" customHeight="1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</row>
    <row r="571" ht="12.75" customHeight="1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</row>
    <row r="572" ht="12.75" customHeight="1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</row>
    <row r="573" ht="12.75" customHeight="1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</row>
    <row r="574" ht="12.75" customHeight="1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</row>
    <row r="575" ht="12.75" customHeight="1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</row>
    <row r="576" ht="12.75" customHeight="1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</row>
    <row r="577" ht="12.75" customHeight="1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</row>
    <row r="578" ht="12.75" customHeight="1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</row>
    <row r="579" ht="12.75" customHeight="1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</row>
    <row r="580" ht="12.75" customHeight="1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</row>
    <row r="581" ht="12.75" customHeight="1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</row>
    <row r="582" ht="12.75" customHeight="1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</row>
    <row r="583" ht="12.75" customHeight="1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</row>
    <row r="584" ht="12.75" customHeight="1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</row>
    <row r="585" ht="12.75" customHeight="1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</row>
    <row r="586" ht="12.75" customHeight="1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</row>
    <row r="587" ht="12.75" customHeight="1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</row>
    <row r="588" ht="12.75" customHeight="1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</row>
    <row r="589" ht="12.75" customHeight="1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</row>
    <row r="590" ht="12.75" customHeight="1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</row>
    <row r="591" ht="12.75" customHeight="1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</row>
    <row r="592" ht="12.75" customHeight="1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</row>
    <row r="593" ht="12.75" customHeight="1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</row>
    <row r="594" ht="12.75" customHeight="1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</row>
    <row r="595" ht="12.75" customHeight="1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</row>
    <row r="596" ht="12.75" customHeight="1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</row>
    <row r="597" ht="12.75" customHeight="1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</row>
    <row r="598" ht="12.75" customHeight="1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</row>
    <row r="599" ht="12.75" customHeight="1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</row>
    <row r="600" ht="12.75" customHeight="1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</row>
    <row r="601" ht="12.75" customHeight="1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</row>
    <row r="602" ht="12.75" customHeight="1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</row>
    <row r="603" ht="12.75" customHeight="1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</row>
    <row r="604" ht="12.75" customHeight="1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</row>
    <row r="605" ht="12.75" customHeight="1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</row>
    <row r="606" ht="12.75" customHeight="1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</row>
    <row r="607" ht="12.75" customHeight="1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</row>
    <row r="608" ht="12.75" customHeight="1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</row>
    <row r="609" ht="12.75" customHeight="1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</row>
    <row r="610" ht="12.75" customHeight="1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</row>
    <row r="611" ht="12.75" customHeight="1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</row>
    <row r="612" ht="12.75" customHeight="1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</row>
    <row r="613" ht="12.75" customHeight="1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</row>
    <row r="614" ht="12.75" customHeight="1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</row>
    <row r="615" ht="12.75" customHeight="1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</row>
    <row r="616" ht="12.75" customHeight="1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</row>
    <row r="617" ht="12.75" customHeight="1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</row>
    <row r="618" ht="12.75" customHeight="1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</row>
    <row r="619" ht="12.75" customHeight="1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</row>
    <row r="620" ht="12.75" customHeight="1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</row>
    <row r="621" ht="12.75" customHeight="1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</row>
    <row r="622" ht="12.75" customHeight="1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</row>
    <row r="623" ht="12.75" customHeight="1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</row>
    <row r="624" ht="12.75" customHeight="1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</row>
    <row r="625" ht="12.75" customHeight="1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</row>
    <row r="626" ht="12.75" customHeight="1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</row>
    <row r="627" ht="12.75" customHeight="1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</row>
    <row r="628" ht="12.75" customHeight="1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</row>
    <row r="629" ht="12.75" customHeight="1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</row>
    <row r="630" ht="12.75" customHeight="1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</row>
    <row r="631" ht="12.75" customHeight="1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</row>
    <row r="632" ht="12.75" customHeight="1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</row>
    <row r="633" ht="12.75" customHeight="1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</row>
    <row r="634" ht="12.75" customHeight="1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</row>
    <row r="635" ht="12.75" customHeight="1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</row>
    <row r="636" ht="12.75" customHeight="1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</row>
    <row r="637" ht="12.75" customHeight="1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</row>
    <row r="638" ht="12.75" customHeight="1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</row>
    <row r="639" ht="12.75" customHeight="1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</row>
    <row r="640" ht="12.75" customHeight="1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</row>
    <row r="641" ht="12.75" customHeight="1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</row>
    <row r="642" ht="12.75" customHeight="1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</row>
    <row r="643" ht="12.75" customHeight="1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</row>
    <row r="644" ht="12.75" customHeight="1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</row>
    <row r="645" ht="12.75" customHeight="1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</row>
    <row r="646" ht="12.75" customHeight="1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</row>
    <row r="647" ht="12.75" customHeight="1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</row>
    <row r="648" ht="12.75" customHeight="1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</row>
    <row r="649" ht="12.75" customHeight="1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</row>
    <row r="650" ht="12.75" customHeight="1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</row>
    <row r="651" ht="12.75" customHeight="1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</row>
    <row r="652" ht="12.75" customHeight="1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</row>
    <row r="653" ht="12.75" customHeight="1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</row>
    <row r="654" ht="12.75" customHeight="1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</row>
    <row r="655" ht="12.75" customHeight="1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</row>
    <row r="656" ht="12.75" customHeight="1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</row>
    <row r="657" ht="12.75" customHeight="1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</row>
    <row r="658" ht="12.75" customHeight="1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</row>
    <row r="659" ht="12.75" customHeight="1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</row>
    <row r="660" ht="12.75" customHeight="1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</row>
    <row r="661" ht="12.75" customHeight="1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</row>
    <row r="662" ht="12.75" customHeight="1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</row>
    <row r="663" ht="12.75" customHeight="1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</row>
    <row r="664" ht="12.75" customHeight="1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</row>
    <row r="665" ht="12.75" customHeight="1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</row>
    <row r="666" ht="12.75" customHeight="1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</row>
    <row r="667" ht="12.75" customHeight="1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</row>
    <row r="668" ht="12.75" customHeight="1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</row>
    <row r="669" ht="12.75" customHeight="1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</row>
    <row r="670" ht="12.75" customHeight="1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</row>
    <row r="671" ht="12.75" customHeight="1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</row>
    <row r="672" ht="12.75" customHeight="1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</row>
    <row r="673" ht="12.75" customHeight="1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</row>
    <row r="674" ht="12.75" customHeight="1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</row>
    <row r="675" ht="12.75" customHeight="1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</row>
    <row r="676" ht="12.75" customHeight="1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</row>
    <row r="677" ht="12.75" customHeight="1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</row>
    <row r="678" ht="12.75" customHeight="1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</row>
    <row r="679" ht="12.75" customHeight="1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</row>
    <row r="680" ht="12.75" customHeight="1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</row>
    <row r="681" ht="12.75" customHeight="1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</row>
    <row r="682" ht="12.75" customHeight="1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</row>
    <row r="683" ht="12.75" customHeight="1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</row>
    <row r="684" ht="12.75" customHeight="1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</row>
    <row r="685" ht="12.75" customHeight="1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</row>
    <row r="686" ht="12.75" customHeight="1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</row>
    <row r="687" ht="12.75" customHeight="1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</row>
    <row r="688" ht="12.75" customHeight="1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</row>
    <row r="689" ht="12.75" customHeight="1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</row>
    <row r="690" ht="12.75" customHeight="1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</row>
    <row r="691" ht="12.75" customHeight="1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</row>
    <row r="692" ht="12.75" customHeight="1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</row>
    <row r="693" ht="12.75" customHeight="1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</row>
    <row r="694" ht="12.75" customHeight="1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</row>
    <row r="695" ht="12.75" customHeight="1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</row>
    <row r="696" ht="12.75" customHeight="1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</row>
    <row r="697" ht="12.75" customHeight="1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</row>
    <row r="698" ht="12.75" customHeight="1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</row>
    <row r="699" ht="12.75" customHeight="1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</row>
    <row r="700" ht="12.75" customHeight="1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</row>
    <row r="701" ht="12.75" customHeight="1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</row>
    <row r="702" ht="12.75" customHeight="1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</row>
    <row r="703" ht="12.75" customHeight="1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</row>
    <row r="704" ht="12.75" customHeight="1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</row>
    <row r="705" ht="12.75" customHeight="1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</row>
    <row r="706" ht="12.75" customHeight="1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</row>
    <row r="707" ht="12.75" customHeight="1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</row>
    <row r="708" ht="12.75" customHeight="1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</row>
    <row r="709" ht="12.75" customHeight="1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</row>
    <row r="710" ht="12.75" customHeight="1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</row>
    <row r="711" ht="12.75" customHeight="1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</row>
    <row r="712" ht="12.75" customHeight="1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</row>
    <row r="713" ht="12.75" customHeight="1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</row>
    <row r="714" ht="12.75" customHeight="1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</row>
    <row r="715" ht="12.75" customHeight="1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</row>
    <row r="716" ht="12.75" customHeight="1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</row>
    <row r="717" ht="12.75" customHeight="1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</row>
    <row r="718" ht="12.75" customHeight="1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</row>
    <row r="719" ht="12.75" customHeight="1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</row>
    <row r="720" ht="12.75" customHeight="1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</row>
    <row r="721" ht="12.75" customHeight="1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</row>
    <row r="722" ht="12.75" customHeight="1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</row>
    <row r="723" ht="12.75" customHeight="1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</row>
    <row r="724" ht="12.75" customHeight="1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</row>
    <row r="725" ht="12.75" customHeight="1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</row>
    <row r="726" ht="12.75" customHeight="1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</row>
    <row r="727" ht="12.75" customHeight="1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</row>
    <row r="728" ht="12.75" customHeight="1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</row>
    <row r="729" ht="12.75" customHeight="1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</row>
    <row r="730" ht="12.75" customHeight="1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</row>
    <row r="731" ht="12.75" customHeight="1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</row>
    <row r="732" ht="12.75" customHeight="1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</row>
    <row r="733" ht="12.75" customHeight="1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</row>
    <row r="734" ht="12.75" customHeight="1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</row>
    <row r="735" ht="12.75" customHeight="1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</row>
    <row r="736" ht="12.75" customHeight="1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</row>
    <row r="737" ht="12.75" customHeight="1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</row>
    <row r="738" ht="12.75" customHeight="1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</row>
    <row r="739" ht="12.75" customHeight="1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</row>
    <row r="740" ht="12.75" customHeight="1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</row>
    <row r="741" ht="12.75" customHeight="1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</row>
    <row r="742" ht="12.75" customHeight="1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</row>
    <row r="743" ht="12.75" customHeight="1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</row>
    <row r="744" ht="12.75" customHeight="1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</row>
    <row r="745" ht="12.75" customHeight="1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</row>
    <row r="746" ht="12.75" customHeight="1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</row>
    <row r="747" ht="12.75" customHeight="1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</row>
    <row r="748" ht="12.75" customHeight="1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</row>
    <row r="749" ht="12.75" customHeight="1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</row>
    <row r="750" ht="12.75" customHeight="1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</row>
    <row r="751" ht="12.75" customHeight="1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</row>
    <row r="752" ht="12.75" customHeight="1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</row>
    <row r="753" ht="12.75" customHeight="1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</row>
    <row r="754" ht="12.75" customHeight="1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</row>
    <row r="755" ht="12.75" customHeight="1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</row>
    <row r="756" ht="12.75" customHeight="1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</row>
    <row r="757" ht="12.75" customHeight="1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</row>
    <row r="758" ht="12.75" customHeight="1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</row>
    <row r="759" ht="12.75" customHeight="1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</row>
    <row r="760" ht="12.75" customHeight="1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</row>
    <row r="761" ht="12.75" customHeight="1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</row>
    <row r="762" ht="12.75" customHeight="1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</row>
    <row r="763" ht="12.75" customHeight="1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</row>
    <row r="764" ht="12.75" customHeight="1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</row>
    <row r="765" ht="12.75" customHeight="1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</row>
    <row r="766" ht="12.75" customHeight="1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</row>
    <row r="767" ht="12.75" customHeight="1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</row>
    <row r="768" ht="12.75" customHeight="1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</row>
    <row r="769" ht="12.75" customHeight="1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</row>
    <row r="770" ht="12.75" customHeight="1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</row>
    <row r="771" ht="12.75" customHeight="1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</row>
    <row r="772" ht="12.75" customHeight="1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</row>
    <row r="773" ht="12.75" customHeight="1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</row>
    <row r="774" ht="12.75" customHeight="1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</row>
    <row r="775" ht="12.75" customHeight="1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</row>
    <row r="776" ht="12.75" customHeight="1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</row>
    <row r="777" ht="12.75" customHeight="1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</row>
    <row r="778" ht="12.75" customHeight="1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</row>
    <row r="779" ht="12.75" customHeight="1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</row>
    <row r="780" ht="12.75" customHeight="1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</row>
    <row r="781" ht="12.75" customHeight="1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</row>
    <row r="782" ht="12.75" customHeight="1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</row>
    <row r="783" ht="12.75" customHeight="1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</row>
    <row r="784" ht="12.75" customHeight="1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</row>
    <row r="785" ht="12.75" customHeight="1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</row>
    <row r="786" ht="12.75" customHeight="1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</row>
    <row r="787" ht="12.75" customHeight="1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</row>
    <row r="788" ht="12.75" customHeight="1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</row>
    <row r="789" ht="12.75" customHeight="1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</row>
    <row r="790" ht="12.75" customHeight="1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</row>
    <row r="791" ht="12.75" customHeight="1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</row>
    <row r="792" ht="12.75" customHeight="1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</row>
    <row r="793" ht="12.75" customHeight="1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</row>
    <row r="794" ht="12.75" customHeight="1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</row>
    <row r="795" ht="12.75" customHeight="1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</row>
    <row r="796" ht="12.75" customHeight="1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</row>
    <row r="797" ht="12.75" customHeight="1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</row>
    <row r="798" ht="12.75" customHeight="1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</row>
    <row r="799" ht="12.75" customHeight="1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</row>
    <row r="800" ht="12.75" customHeight="1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</row>
    <row r="801" ht="12.75" customHeight="1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</row>
    <row r="802" ht="12.75" customHeight="1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</row>
    <row r="803" ht="12.75" customHeight="1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</row>
    <row r="804" ht="12.75" customHeight="1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</row>
    <row r="805" ht="12.75" customHeight="1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</row>
    <row r="806" ht="12.75" customHeight="1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</row>
    <row r="807" ht="12.75" customHeight="1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</row>
    <row r="808" ht="12.75" customHeight="1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</row>
    <row r="809" ht="12.75" customHeight="1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</row>
    <row r="810" ht="12.75" customHeight="1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</row>
    <row r="811" ht="12.75" customHeight="1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</row>
    <row r="812" ht="12.75" customHeight="1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</row>
    <row r="813" ht="12.75" customHeight="1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</row>
    <row r="814" ht="12.75" customHeight="1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</row>
    <row r="815" ht="12.75" customHeight="1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</row>
    <row r="816" ht="12.75" customHeight="1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</row>
    <row r="817" ht="12.75" customHeight="1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</row>
    <row r="818" ht="12.75" customHeight="1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</row>
    <row r="819" ht="12.75" customHeight="1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</row>
    <row r="820" ht="12.75" customHeight="1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</row>
    <row r="821" ht="12.75" customHeight="1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</row>
    <row r="822" ht="12.75" customHeight="1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</row>
    <row r="823" ht="12.75" customHeight="1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</row>
    <row r="824" ht="12.75" customHeight="1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</row>
    <row r="825" ht="12.75" customHeight="1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</row>
    <row r="826" ht="12.75" customHeight="1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</row>
    <row r="827" ht="12.75" customHeight="1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</row>
    <row r="828" ht="12.75" customHeight="1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</row>
    <row r="829" ht="12.75" customHeight="1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</row>
    <row r="830" ht="12.75" customHeight="1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</row>
    <row r="831" ht="12.75" customHeight="1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</row>
    <row r="832" ht="12.75" customHeight="1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</row>
    <row r="833" ht="12.75" customHeight="1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</row>
    <row r="834" ht="12.75" customHeight="1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</row>
    <row r="835" ht="12.75" customHeight="1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</row>
    <row r="836" ht="12.75" customHeight="1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</row>
    <row r="837" ht="12.75" customHeight="1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</row>
    <row r="838" ht="12.75" customHeight="1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</row>
    <row r="839" ht="12.75" customHeight="1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</row>
    <row r="840" ht="12.75" customHeight="1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</row>
    <row r="841" ht="12.75" customHeight="1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</row>
    <row r="842" ht="12.75" customHeight="1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</row>
    <row r="843" ht="12.75" customHeight="1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</row>
    <row r="844" ht="12.75" customHeight="1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</row>
    <row r="845" ht="12.75" customHeight="1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</row>
    <row r="846" ht="12.75" customHeight="1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</row>
    <row r="847" ht="12.75" customHeight="1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</row>
    <row r="848" ht="12.75" customHeight="1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</row>
    <row r="849" ht="12.75" customHeight="1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</row>
    <row r="850" ht="12.75" customHeight="1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</row>
    <row r="851" ht="12.75" customHeight="1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</row>
    <row r="852" ht="12.75" customHeight="1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</row>
    <row r="853" ht="12.75" customHeight="1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</row>
    <row r="854" ht="12.75" customHeight="1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</row>
    <row r="855" ht="12.75" customHeight="1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</row>
    <row r="856" ht="12.75" customHeight="1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</row>
    <row r="857" ht="12.75" customHeight="1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</row>
    <row r="858" ht="12.75" customHeight="1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</row>
    <row r="859" ht="12.75" customHeight="1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</row>
    <row r="860" ht="12.75" customHeight="1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</row>
    <row r="861" ht="12.75" customHeight="1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</row>
    <row r="862" ht="12.75" customHeight="1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</row>
    <row r="863" ht="12.75" customHeight="1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</row>
    <row r="864" ht="12.75" customHeight="1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</row>
    <row r="865" ht="12.75" customHeight="1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</row>
    <row r="866" ht="12.75" customHeight="1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</row>
    <row r="867" ht="12.75" customHeight="1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</row>
    <row r="868" ht="12.75" customHeight="1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</row>
    <row r="869" ht="12.75" customHeight="1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</row>
    <row r="870" ht="12.75" customHeight="1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</row>
    <row r="871" ht="12.75" customHeight="1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</row>
    <row r="872" ht="12.75" customHeight="1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</row>
    <row r="873" ht="12.75" customHeight="1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</row>
    <row r="874" ht="12.75" customHeight="1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</row>
    <row r="875" ht="12.75" customHeight="1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</row>
    <row r="876" ht="12.75" customHeight="1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</row>
    <row r="877" ht="12.75" customHeight="1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</row>
    <row r="878" ht="12.75" customHeight="1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</row>
    <row r="879" ht="12.75" customHeight="1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</row>
    <row r="880" ht="12.75" customHeight="1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</row>
    <row r="881" ht="12.75" customHeight="1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</row>
    <row r="882" ht="12.75" customHeight="1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</row>
    <row r="883" ht="12.75" customHeight="1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</row>
    <row r="884" ht="12.75" customHeight="1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</row>
    <row r="885" ht="12.75" customHeight="1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</row>
    <row r="886" ht="12.75" customHeight="1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</row>
    <row r="887" ht="12.75" customHeight="1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</row>
    <row r="888" ht="12.75" customHeight="1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</row>
    <row r="889" ht="12.75" customHeight="1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</row>
    <row r="890" ht="12.75" customHeight="1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</row>
    <row r="891" ht="12.75" customHeight="1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</row>
    <row r="892" ht="12.75" customHeight="1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</row>
    <row r="893" ht="12.75" customHeight="1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</row>
    <row r="894" ht="12.75" customHeight="1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</row>
    <row r="895" ht="12.75" customHeight="1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</row>
    <row r="896" ht="12.75" customHeight="1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</row>
    <row r="897" ht="12.75" customHeight="1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</row>
    <row r="898" ht="12.75" customHeight="1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</row>
    <row r="899" ht="12.75" customHeight="1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</row>
    <row r="900" ht="12.75" customHeight="1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</row>
    <row r="901" ht="12.75" customHeight="1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</row>
    <row r="902" ht="12.75" customHeight="1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</row>
    <row r="903" ht="12.75" customHeight="1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</row>
    <row r="904" ht="12.75" customHeight="1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</row>
    <row r="905" ht="12.75" customHeight="1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</row>
    <row r="906" ht="12.75" customHeight="1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</row>
    <row r="907" ht="12.75" customHeight="1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</row>
    <row r="908" ht="12.75" customHeight="1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</row>
    <row r="909" ht="12.75" customHeight="1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</row>
    <row r="910" ht="12.75" customHeight="1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</row>
    <row r="911" ht="12.75" customHeight="1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</row>
    <row r="912" ht="12.75" customHeight="1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</row>
    <row r="913" ht="12.75" customHeight="1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</row>
    <row r="914" ht="12.75" customHeight="1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</row>
    <row r="915" ht="12.75" customHeight="1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</row>
    <row r="916" ht="12.75" customHeight="1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</row>
    <row r="917" ht="12.75" customHeight="1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</row>
    <row r="918" ht="12.75" customHeight="1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</row>
    <row r="919" ht="12.75" customHeight="1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</row>
    <row r="920" ht="12.75" customHeight="1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</row>
    <row r="921" ht="12.75" customHeight="1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</row>
    <row r="922" ht="12.75" customHeight="1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</row>
    <row r="923" ht="12.75" customHeight="1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</row>
    <row r="924" ht="12.75" customHeight="1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</row>
    <row r="925" ht="12.75" customHeight="1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</row>
    <row r="926" ht="12.75" customHeight="1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</row>
    <row r="927" ht="12.75" customHeight="1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</row>
    <row r="928" ht="12.75" customHeight="1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</row>
    <row r="929" ht="12.75" customHeight="1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</row>
    <row r="930" ht="12.75" customHeight="1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</row>
    <row r="931" ht="12.75" customHeight="1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</row>
    <row r="932" ht="12.75" customHeight="1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</row>
    <row r="933" ht="12.75" customHeight="1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</row>
    <row r="934" ht="12.75" customHeight="1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</row>
    <row r="935" ht="12.75" customHeight="1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</row>
    <row r="936" ht="12.75" customHeight="1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</row>
    <row r="937" ht="12.75" customHeight="1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</row>
    <row r="938" ht="12.75" customHeight="1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</row>
    <row r="939" ht="12.75" customHeight="1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</row>
    <row r="940" ht="12.75" customHeight="1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</row>
    <row r="941" ht="12.75" customHeight="1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</row>
    <row r="942" ht="12.75" customHeight="1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</row>
    <row r="943" ht="12.75" customHeight="1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</row>
    <row r="944" ht="12.75" customHeight="1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</row>
    <row r="945" ht="12.75" customHeight="1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</row>
    <row r="946" ht="12.75" customHeight="1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</row>
    <row r="947" ht="12.75" customHeight="1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</row>
    <row r="948" ht="12.75" customHeight="1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</row>
    <row r="949" ht="12.75" customHeight="1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</row>
    <row r="950" ht="12.75" customHeight="1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  <c r="AA950" s="130"/>
      <c r="AB950" s="130"/>
    </row>
    <row r="951" ht="12.75" customHeight="1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  <c r="AA951" s="130"/>
      <c r="AB951" s="130"/>
    </row>
    <row r="952" ht="12.75" customHeight="1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0"/>
    </row>
    <row r="953" ht="12.75" customHeight="1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  <c r="AA953" s="130"/>
      <c r="AB953" s="130"/>
    </row>
    <row r="954" ht="12.75" customHeight="1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  <c r="AA954" s="130"/>
      <c r="AB954" s="130"/>
    </row>
    <row r="955" ht="12.75" customHeight="1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  <c r="AA955" s="130"/>
      <c r="AB955" s="130"/>
    </row>
    <row r="956" ht="12.75" customHeight="1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  <c r="AA956" s="130"/>
      <c r="AB956" s="130"/>
    </row>
    <row r="957" ht="12.75" customHeight="1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  <c r="AA957" s="130"/>
      <c r="AB957" s="130"/>
    </row>
    <row r="958" ht="12.75" customHeight="1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  <c r="AA958" s="130"/>
      <c r="AB958" s="130"/>
    </row>
    <row r="959" ht="12.75" customHeight="1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  <c r="AA959" s="130"/>
      <c r="AB959" s="130"/>
    </row>
    <row r="960" ht="12.75" customHeight="1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  <c r="AA960" s="130"/>
      <c r="AB960" s="130"/>
    </row>
    <row r="961" ht="12.75" customHeight="1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  <c r="AA961" s="130"/>
      <c r="AB961" s="130"/>
    </row>
    <row r="962" ht="12.75" customHeight="1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  <c r="AA962" s="130"/>
      <c r="AB962" s="130"/>
    </row>
    <row r="963" ht="12.75" customHeight="1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  <c r="AA963" s="130"/>
      <c r="AB963" s="130"/>
    </row>
    <row r="964" ht="12.75" customHeight="1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  <c r="AA964" s="130"/>
      <c r="AB964" s="130"/>
    </row>
    <row r="965" ht="12.75" customHeight="1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  <c r="AA965" s="130"/>
      <c r="AB965" s="130"/>
    </row>
    <row r="966" ht="12.75" customHeight="1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  <c r="AA966" s="130"/>
      <c r="AB966" s="130"/>
    </row>
    <row r="967" ht="12.75" customHeight="1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  <c r="AA967" s="130"/>
      <c r="AB967" s="130"/>
    </row>
    <row r="968" ht="12.75" customHeight="1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  <c r="AA968" s="130"/>
      <c r="AB968" s="130"/>
    </row>
    <row r="969" ht="12.75" customHeight="1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  <c r="AA969" s="130"/>
      <c r="AB969" s="130"/>
    </row>
    <row r="970" ht="12.75" customHeight="1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  <c r="AA970" s="130"/>
      <c r="AB970" s="130"/>
    </row>
    <row r="971" ht="12.75" customHeight="1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  <c r="AA971" s="130"/>
      <c r="AB971" s="130"/>
    </row>
    <row r="972" ht="12.75" customHeight="1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  <c r="AA972" s="130"/>
      <c r="AB972" s="130"/>
    </row>
    <row r="973" ht="12.75" customHeight="1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  <c r="AA973" s="130"/>
      <c r="AB973" s="130"/>
    </row>
    <row r="974" ht="12.75" customHeight="1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  <c r="AA974" s="130"/>
      <c r="AB974" s="130"/>
    </row>
    <row r="975" ht="12.75" customHeight="1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  <c r="AA975" s="130"/>
      <c r="AB975" s="130"/>
    </row>
    <row r="976" ht="12.75" customHeight="1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  <c r="AA976" s="130"/>
      <c r="AB976" s="130"/>
    </row>
    <row r="977" ht="12.75" customHeight="1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  <c r="AA977" s="130"/>
      <c r="AB977" s="130"/>
    </row>
    <row r="978" ht="12.75" customHeight="1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  <c r="AA978" s="130"/>
      <c r="AB978" s="130"/>
    </row>
    <row r="979" ht="12.75" customHeight="1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0"/>
    </row>
    <row r="980" ht="12.75" customHeight="1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  <c r="AA980" s="130"/>
      <c r="AB980" s="130"/>
    </row>
    <row r="981" ht="12.75" customHeight="1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  <c r="AA981" s="130"/>
      <c r="AB981" s="130"/>
    </row>
    <row r="982" ht="12.75" customHeight="1">
      <c r="A982" s="130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  <c r="AA982" s="130"/>
      <c r="AB982" s="130"/>
    </row>
    <row r="983" ht="12.75" customHeight="1">
      <c r="A983" s="130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  <c r="AA983" s="130"/>
      <c r="AB983" s="130"/>
    </row>
    <row r="984" ht="12.75" customHeight="1">
      <c r="A984" s="130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  <c r="AA984" s="130"/>
      <c r="AB984" s="130"/>
    </row>
    <row r="985" ht="12.75" customHeight="1">
      <c r="A985" s="130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  <c r="AA985" s="130"/>
      <c r="AB985" s="130"/>
    </row>
    <row r="986" ht="12.75" customHeight="1">
      <c r="A986" s="130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  <c r="AA986" s="130"/>
      <c r="AB986" s="130"/>
    </row>
    <row r="987" ht="12.75" customHeight="1">
      <c r="A987" s="130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  <c r="AA987" s="130"/>
      <c r="AB987" s="130"/>
    </row>
    <row r="988" ht="12.75" customHeight="1">
      <c r="A988" s="130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  <c r="AA988" s="130"/>
      <c r="AB988" s="130"/>
    </row>
    <row r="989" ht="12.75" customHeight="1">
      <c r="A989" s="130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  <c r="AA989" s="130"/>
      <c r="AB989" s="130"/>
    </row>
    <row r="990" ht="12.75" customHeight="1">
      <c r="A990" s="130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  <c r="AA990" s="130"/>
      <c r="AB990" s="130"/>
    </row>
    <row r="991" ht="12.75" customHeight="1">
      <c r="A991" s="130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  <c r="AA991" s="130"/>
      <c r="AB991" s="130"/>
    </row>
    <row r="992" ht="12.75" customHeight="1">
      <c r="A992" s="130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  <c r="AA992" s="130"/>
      <c r="AB992" s="130"/>
    </row>
    <row r="993" ht="12.75" customHeight="1">
      <c r="A993" s="130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  <c r="AA993" s="130"/>
      <c r="AB993" s="130"/>
    </row>
    <row r="994" ht="12.75" customHeight="1">
      <c r="A994" s="130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  <c r="AA994" s="130"/>
      <c r="AB994" s="130"/>
    </row>
    <row r="995" ht="12.75" customHeight="1">
      <c r="A995" s="130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  <c r="AA995" s="130"/>
      <c r="AB995" s="130"/>
    </row>
    <row r="996" ht="12.75" customHeight="1">
      <c r="A996" s="130"/>
      <c r="B996" s="130"/>
      <c r="C996" s="130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  <c r="AA996" s="130"/>
      <c r="AB996" s="130"/>
    </row>
    <row r="997" ht="12.75" customHeight="1">
      <c r="A997" s="130"/>
      <c r="B997" s="130"/>
      <c r="C997" s="130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</row>
    <row r="998" ht="12.75" customHeight="1">
      <c r="A998" s="130"/>
      <c r="B998" s="130"/>
      <c r="C998" s="130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</row>
    <row r="999" ht="12.75" customHeight="1">
      <c r="A999" s="130"/>
      <c r="B999" s="130"/>
      <c r="C999" s="130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</row>
    <row r="1000" ht="12.75" customHeight="1">
      <c r="A1000" s="130"/>
      <c r="B1000" s="130"/>
      <c r="C1000" s="130"/>
      <c r="D1000" s="130"/>
      <c r="E1000" s="130"/>
      <c r="F1000" s="130"/>
      <c r="G1000" s="130"/>
      <c r="H1000" s="130"/>
      <c r="I1000" s="130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  <c r="AA1000" s="130"/>
      <c r="AB1000" s="130"/>
    </row>
  </sheetData>
  <mergeCells count="64">
    <mergeCell ref="S21:T21"/>
    <mergeCell ref="U21:V21"/>
    <mergeCell ref="W21:X21"/>
    <mergeCell ref="Y21:Z21"/>
    <mergeCell ref="AA21:AB21"/>
    <mergeCell ref="E21:F21"/>
    <mergeCell ref="G21:H21"/>
    <mergeCell ref="I21:J21"/>
    <mergeCell ref="K21:L21"/>
    <mergeCell ref="M21:N21"/>
    <mergeCell ref="O21:P21"/>
    <mergeCell ref="Q21:R21"/>
    <mergeCell ref="M4:N4"/>
    <mergeCell ref="O4:P4"/>
    <mergeCell ref="Q4:R4"/>
    <mergeCell ref="S4:T4"/>
    <mergeCell ref="U4:V4"/>
    <mergeCell ref="W4:X4"/>
    <mergeCell ref="Y4:Z4"/>
    <mergeCell ref="AA4:AB4"/>
    <mergeCell ref="B2:P2"/>
    <mergeCell ref="B4:B5"/>
    <mergeCell ref="C4:C5"/>
    <mergeCell ref="E4:F4"/>
    <mergeCell ref="G4:H4"/>
    <mergeCell ref="I4:J4"/>
    <mergeCell ref="K4:L4"/>
    <mergeCell ref="Q19:R19"/>
    <mergeCell ref="S19:T19"/>
    <mergeCell ref="U19:V19"/>
    <mergeCell ref="W19:X19"/>
    <mergeCell ref="Y19:Z19"/>
    <mergeCell ref="AA19:AB19"/>
    <mergeCell ref="B19:C19"/>
    <mergeCell ref="E19:F19"/>
    <mergeCell ref="G19:H19"/>
    <mergeCell ref="I19:J19"/>
    <mergeCell ref="K19:L19"/>
    <mergeCell ref="M19:N19"/>
    <mergeCell ref="O19:P19"/>
    <mergeCell ref="S20:T20"/>
    <mergeCell ref="U20:V20"/>
    <mergeCell ref="W20:X20"/>
    <mergeCell ref="Y20:Z20"/>
    <mergeCell ref="AA20:AB20"/>
    <mergeCell ref="E20:F20"/>
    <mergeCell ref="G20:H20"/>
    <mergeCell ref="I20:J20"/>
    <mergeCell ref="K20:L20"/>
    <mergeCell ref="M20:N20"/>
    <mergeCell ref="O20:P20"/>
    <mergeCell ref="Q20:R20"/>
    <mergeCell ref="S22:T22"/>
    <mergeCell ref="U22:V22"/>
    <mergeCell ref="W22:X22"/>
    <mergeCell ref="Y22:Z22"/>
    <mergeCell ref="AA22:AB22"/>
    <mergeCell ref="E22:F22"/>
    <mergeCell ref="G22:H22"/>
    <mergeCell ref="I22:J22"/>
    <mergeCell ref="K22:L22"/>
    <mergeCell ref="M22:N22"/>
    <mergeCell ref="O22:P22"/>
    <mergeCell ref="Q22:R22"/>
  </mergeCells>
  <printOptions/>
  <pageMargins bottom="0.7875" footer="0.0" header="0.0" left="0.7875" right="0.7875" top="0.78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38"/>
    <col customWidth="1" min="2" max="2" width="39.38"/>
    <col customWidth="1" min="3" max="3" width="5.13"/>
    <col customWidth="1" min="4" max="4" width="7.0"/>
    <col customWidth="1" min="5" max="5" width="14.63"/>
    <col customWidth="1" min="6" max="6" width="10.25"/>
    <col customWidth="1" min="7" max="7" width="10.38"/>
    <col customWidth="1" min="8" max="8" width="7.75"/>
    <col customWidth="1" min="9" max="12" width="11.38"/>
    <col customWidth="1" min="13" max="13" width="4.13"/>
    <col customWidth="1" min="14" max="26" width="8.0"/>
  </cols>
  <sheetData>
    <row r="1" ht="15.0" customHeight="1">
      <c r="A1" s="16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63"/>
      <c r="B2" s="164"/>
      <c r="C2" s="164"/>
      <c r="D2" s="16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166" t="s">
        <v>367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163"/>
      <c r="B4" s="167"/>
      <c r="C4" s="163"/>
      <c r="D4" s="16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68"/>
      <c r="B5" s="169"/>
      <c r="C5" s="170"/>
      <c r="D5" s="171"/>
      <c r="E5" s="2"/>
      <c r="F5" s="2"/>
      <c r="G5" s="2"/>
      <c r="H5" s="2"/>
      <c r="I5" s="2"/>
      <c r="J5" s="172"/>
      <c r="K5" s="172"/>
      <c r="L5" s="17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73" t="s">
        <v>368</v>
      </c>
      <c r="B6" s="174" t="s">
        <v>369</v>
      </c>
      <c r="C6" s="174">
        <v>-1.0</v>
      </c>
      <c r="D6" s="175"/>
      <c r="E6" s="2"/>
      <c r="F6" s="2"/>
      <c r="G6" s="2"/>
      <c r="H6" s="2"/>
      <c r="I6" s="2"/>
      <c r="J6" s="172"/>
      <c r="K6" s="172"/>
      <c r="L6" s="17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176"/>
      <c r="B7" s="177" t="s">
        <v>466</v>
      </c>
      <c r="D7" s="175"/>
      <c r="E7" s="2"/>
      <c r="F7" s="2"/>
      <c r="G7" s="2"/>
      <c r="H7" s="2"/>
      <c r="I7" s="2"/>
      <c r="J7" s="172"/>
      <c r="K7" s="172"/>
      <c r="L7" s="17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76"/>
      <c r="B8" s="174" t="s">
        <v>371</v>
      </c>
      <c r="D8" s="175"/>
      <c r="E8" s="2"/>
      <c r="F8" s="2"/>
      <c r="G8" s="2"/>
      <c r="H8" s="2"/>
      <c r="I8" s="2"/>
      <c r="J8" s="172"/>
      <c r="K8" s="172"/>
      <c r="L8" s="17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178"/>
      <c r="B9" s="179"/>
      <c r="C9" s="179"/>
      <c r="D9" s="180"/>
      <c r="E9" s="2"/>
      <c r="F9" s="2"/>
      <c r="G9" s="2"/>
      <c r="H9" s="2"/>
      <c r="I9" s="2"/>
      <c r="J9" s="172"/>
      <c r="K9" s="172"/>
      <c r="L9" s="17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181"/>
      <c r="B10" s="181"/>
      <c r="C10" s="181"/>
      <c r="D10" s="181"/>
      <c r="E10" s="2"/>
      <c r="F10" s="2"/>
      <c r="G10" s="2"/>
      <c r="H10" s="2"/>
      <c r="I10" s="2"/>
      <c r="J10" s="172"/>
      <c r="K10" s="172"/>
      <c r="L10" s="17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181" t="s">
        <v>372</v>
      </c>
      <c r="B11" s="181"/>
      <c r="C11" s="181"/>
      <c r="D11" s="181"/>
      <c r="E11" s="2"/>
      <c r="F11" s="2"/>
      <c r="G11" s="182" t="s">
        <v>373</v>
      </c>
      <c r="H11" s="27"/>
      <c r="I11" s="27"/>
      <c r="J11" s="27"/>
      <c r="K11" s="27"/>
      <c r="L11" s="2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81" t="s">
        <v>374</v>
      </c>
      <c r="B12" s="181"/>
      <c r="C12" s="183"/>
      <c r="D12" s="172">
        <v>0.045</v>
      </c>
      <c r="E12" s="2"/>
      <c r="F12" s="2"/>
      <c r="G12" s="184"/>
      <c r="H12" s="2"/>
      <c r="I12" s="2"/>
      <c r="J12" s="185" t="s">
        <v>375</v>
      </c>
      <c r="K12" s="185" t="s">
        <v>376</v>
      </c>
      <c r="L12" s="186" t="s">
        <v>377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81" t="s">
        <v>378</v>
      </c>
      <c r="B13" s="181"/>
      <c r="C13" s="183"/>
      <c r="D13" s="172">
        <v>0.004</v>
      </c>
      <c r="E13" s="2"/>
      <c r="F13" s="2"/>
      <c r="G13" s="184" t="s">
        <v>379</v>
      </c>
      <c r="H13" s="2"/>
      <c r="I13" s="2"/>
      <c r="J13" s="187">
        <v>0.03</v>
      </c>
      <c r="K13" s="187">
        <v>0.04</v>
      </c>
      <c r="L13" s="188">
        <v>0.055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81" t="s">
        <v>380</v>
      </c>
      <c r="B14" s="181"/>
      <c r="C14" s="183"/>
      <c r="D14" s="172">
        <v>0.004</v>
      </c>
      <c r="E14" s="2"/>
      <c r="F14" s="2"/>
      <c r="G14" s="184" t="s">
        <v>381</v>
      </c>
      <c r="H14" s="2"/>
      <c r="I14" s="2"/>
      <c r="J14" s="187">
        <v>0.004</v>
      </c>
      <c r="K14" s="187">
        <v>0.004</v>
      </c>
      <c r="L14" s="188">
        <v>0.005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181" t="s">
        <v>382</v>
      </c>
      <c r="B15" s="181"/>
      <c r="C15" s="183"/>
      <c r="D15" s="172">
        <v>0.0127</v>
      </c>
      <c r="E15" s="2"/>
      <c r="F15" s="2"/>
      <c r="G15" s="184" t="s">
        <v>383</v>
      </c>
      <c r="H15" s="2"/>
      <c r="I15" s="2"/>
      <c r="J15" s="187">
        <v>0.004</v>
      </c>
      <c r="K15" s="187">
        <v>0.004</v>
      </c>
      <c r="L15" s="188">
        <v>0.005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181" t="s">
        <v>384</v>
      </c>
      <c r="B16" s="181"/>
      <c r="C16" s="183"/>
      <c r="D16" s="172">
        <v>0.0123</v>
      </c>
      <c r="E16" s="2"/>
      <c r="F16" s="2"/>
      <c r="G16" s="184" t="s">
        <v>385</v>
      </c>
      <c r="H16" s="2"/>
      <c r="I16" s="2"/>
      <c r="J16" s="187">
        <v>0.0097</v>
      </c>
      <c r="K16" s="187">
        <v>0.0127</v>
      </c>
      <c r="L16" s="188">
        <v>0.0127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181" t="s">
        <v>386</v>
      </c>
      <c r="B17" s="181"/>
      <c r="C17" s="183"/>
      <c r="D17" s="172">
        <v>0.0817</v>
      </c>
      <c r="E17" s="2"/>
      <c r="F17" s="2"/>
      <c r="G17" s="184" t="s">
        <v>387</v>
      </c>
      <c r="H17" s="2"/>
      <c r="I17" s="2"/>
      <c r="J17" s="187">
        <v>0.0059</v>
      </c>
      <c r="K17" s="187">
        <v>0.0123</v>
      </c>
      <c r="L17" s="188">
        <v>0.0139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181" t="s">
        <v>388</v>
      </c>
      <c r="B18" s="181"/>
      <c r="C18" s="183"/>
      <c r="D18" s="172">
        <f>C21</f>
        <v>0.0665</v>
      </c>
      <c r="E18" s="2"/>
      <c r="F18" s="2"/>
      <c r="G18" s="184" t="s">
        <v>389</v>
      </c>
      <c r="H18" s="2"/>
      <c r="I18" s="2"/>
      <c r="J18" s="187">
        <v>0.0616</v>
      </c>
      <c r="K18" s="187">
        <v>0.074</v>
      </c>
      <c r="L18" s="188">
        <v>0.0896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181"/>
      <c r="B19" s="189" t="s">
        <v>390</v>
      </c>
      <c r="C19" s="190">
        <v>0.0365</v>
      </c>
      <c r="D19" s="172"/>
      <c r="E19" s="2"/>
      <c r="F19" s="2"/>
      <c r="G19" s="184" t="s">
        <v>391</v>
      </c>
      <c r="H19" s="2"/>
      <c r="I19" s="2"/>
      <c r="J19" s="187">
        <v>0.0365</v>
      </c>
      <c r="K19" s="187">
        <v>0.0365</v>
      </c>
      <c r="L19" s="188">
        <v>0.0365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181"/>
      <c r="B20" s="189" t="s">
        <v>392</v>
      </c>
      <c r="C20" s="190">
        <v>0.03</v>
      </c>
      <c r="D20" s="172"/>
      <c r="E20" s="2"/>
      <c r="F20" s="2"/>
      <c r="G20" s="184" t="s">
        <v>393</v>
      </c>
      <c r="H20" s="2"/>
      <c r="I20" s="2"/>
      <c r="J20" s="3" t="s">
        <v>394</v>
      </c>
      <c r="K20" s="3" t="s">
        <v>394</v>
      </c>
      <c r="L20" s="191" t="s">
        <v>394</v>
      </c>
      <c r="M20" s="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181"/>
      <c r="B21" s="192" t="s">
        <v>395</v>
      </c>
      <c r="C21" s="193">
        <f>SUM(C19:C20)</f>
        <v>0.0665</v>
      </c>
      <c r="D21" s="172"/>
      <c r="E21" s="2"/>
      <c r="F21" s="2"/>
      <c r="G21" s="184"/>
      <c r="H21" s="2"/>
      <c r="I21" s="2"/>
      <c r="J21" s="3"/>
      <c r="K21" s="3"/>
      <c r="L21" s="19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181"/>
      <c r="B22" s="181"/>
      <c r="C22" s="181"/>
      <c r="D22" s="181"/>
      <c r="E22" s="2"/>
      <c r="F22" s="2"/>
      <c r="G22" s="184"/>
      <c r="H22" s="2"/>
      <c r="I22" s="2"/>
      <c r="J22" s="194" t="s">
        <v>375</v>
      </c>
      <c r="K22" s="194" t="s">
        <v>376</v>
      </c>
      <c r="L22" s="195" t="s">
        <v>377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196" t="s">
        <v>396</v>
      </c>
      <c r="E23" s="2"/>
      <c r="F23" s="2"/>
      <c r="G23" s="197"/>
      <c r="H23" s="198"/>
      <c r="I23" s="198"/>
      <c r="J23" s="199">
        <v>0.2034</v>
      </c>
      <c r="K23" s="199">
        <v>0.2212</v>
      </c>
      <c r="L23" s="200">
        <v>0.25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181"/>
      <c r="B24" s="181"/>
      <c r="C24" s="181"/>
      <c r="D24" s="18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01"/>
      <c r="B25" s="202">
        <f>TRUNC(((((1+D12+D13+D14+D15)*(1+D16)*(1+D17))/(1-D18))-1),4)</f>
        <v>0.25</v>
      </c>
      <c r="C25" s="181"/>
      <c r="D25" s="18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ht="12.75" customHeight="1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</row>
    <row r="28" ht="12.75" customHeight="1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ht="12.75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</row>
    <row r="30" ht="12.7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ht="12.75" customHeight="1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ht="12.75" customHeigh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ht="12.75" customHeight="1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ht="12.75" customHeight="1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ht="12.75" customHeigh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ht="12.75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 ht="12.75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</row>
    <row r="38" ht="12.7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  <row r="39" ht="12.7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</row>
    <row r="40" ht="12.75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ht="12.75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ht="12.75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ht="12.7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</row>
    <row r="44" ht="12.75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</row>
    <row r="45" ht="12.75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</row>
    <row r="46" ht="12.75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</row>
    <row r="47" ht="12.75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ht="12.75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ht="12.75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ht="12.75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ht="12.7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ht="12.7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ht="12.7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ht="12.75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ht="12.75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ht="12.75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ht="12.75" customHeight="1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ht="12.75" customHeight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ht="12.75" customHeight="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ht="12.75" customHeight="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ht="12.75" customHeight="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ht="12.75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ht="12.75" customHeight="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ht="12.75" customHeight="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ht="12.75" customHeight="1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ht="12.75" customHeight="1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ht="12.75" customHeight="1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ht="12.75" customHeight="1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ht="12.75" customHeight="1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ht="12.75" customHeight="1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ht="12.75" customHeigh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ht="12.75" customHeight="1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ht="12.75" customHeight="1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  <row r="74" ht="12.75" customHeight="1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</row>
    <row r="75" ht="12.75" customHeight="1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ht="12.75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ht="12.75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ht="12.75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ht="12.75" customHeight="1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</row>
    <row r="80" ht="12.75" customHeight="1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</row>
    <row r="81" ht="12.75" customHeight="1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</row>
    <row r="82" ht="12.75" customHeight="1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</row>
    <row r="83" ht="12.75" customHeight="1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</row>
    <row r="84" ht="12.75" customHeight="1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</row>
    <row r="85" ht="12.75" customHeight="1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</row>
    <row r="86" ht="12.75" customHeight="1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</row>
    <row r="87" ht="12.75" customHeight="1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</row>
    <row r="88" ht="12.75" customHeight="1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</row>
    <row r="89" ht="12.75" customHeight="1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</row>
    <row r="90" ht="12.75" customHeight="1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</row>
    <row r="91" ht="12.75" customHeight="1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</row>
    <row r="92" ht="12.75" customHeight="1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</row>
    <row r="93" ht="12.75" customHeight="1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</row>
    <row r="94" ht="12.75" customHeight="1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</row>
    <row r="95" ht="12.75" customHeight="1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</row>
    <row r="96" ht="12.75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</row>
    <row r="97" ht="12.75" customHeight="1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</row>
    <row r="98" ht="12.75" customHeight="1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</row>
    <row r="99" ht="12.75" customHeight="1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</row>
    <row r="100" ht="12.75" customHeight="1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</row>
    <row r="101" ht="12.75" customHeight="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</row>
    <row r="102" ht="12.75" customHeight="1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</row>
    <row r="103" ht="12.75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</row>
    <row r="104" ht="12.75" customHeight="1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</row>
    <row r="105" ht="12.75" customHeight="1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</row>
    <row r="106" ht="12.75" customHeight="1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</row>
    <row r="107" ht="12.75" customHeight="1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</row>
    <row r="108" ht="12.75" customHeight="1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</row>
    <row r="109" ht="12.75" customHeight="1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</row>
    <row r="110" ht="12.75" customHeight="1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</row>
    <row r="111" ht="12.75" customHeight="1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</row>
    <row r="112" ht="12.75" customHeight="1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</row>
    <row r="113" ht="12.75" customHeight="1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</row>
    <row r="114" ht="12.75" customHeight="1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</row>
    <row r="115" ht="12.75" customHeight="1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</row>
    <row r="116" ht="12.75" customHeight="1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</row>
    <row r="117" ht="12.75" customHeight="1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</row>
    <row r="118" ht="12.75" customHeight="1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</row>
    <row r="119" ht="12.75" customHeight="1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</row>
    <row r="120" ht="12.75" customHeight="1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</row>
    <row r="121" ht="12.75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</row>
    <row r="122" ht="12.75" customHeight="1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</row>
    <row r="123" ht="12.75" customHeight="1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</row>
    <row r="124" ht="12.75" customHeight="1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</row>
    <row r="125" ht="12.75" customHeight="1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</row>
    <row r="126" ht="12.75" customHeight="1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</row>
    <row r="127" ht="12.75" customHeight="1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</row>
    <row r="128" ht="12.75" customHeight="1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</row>
    <row r="129" ht="12.75" customHeight="1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</row>
    <row r="130" ht="12.75" customHeight="1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</row>
    <row r="131" ht="12.75" customHeight="1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</row>
    <row r="132" ht="12.75" customHeight="1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</row>
    <row r="133" ht="12.75" customHeight="1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</row>
    <row r="134" ht="12.75" customHeight="1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</row>
    <row r="135" ht="12.75" customHeight="1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</row>
    <row r="136" ht="12.75" customHeight="1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</row>
    <row r="137" ht="12.75" customHeight="1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</row>
    <row r="138" ht="12.75" customHeight="1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</row>
    <row r="139" ht="12.75" customHeight="1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</row>
    <row r="140" ht="12.75" customHeight="1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</row>
    <row r="141" ht="12.75" customHeight="1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</row>
    <row r="142" ht="12.75" customHeight="1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</row>
    <row r="143" ht="12.75" customHeight="1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</row>
    <row r="144" ht="12.75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</row>
    <row r="145" ht="12.75" customHeight="1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</row>
    <row r="146" ht="12.75" customHeight="1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</row>
    <row r="147" ht="12.75" customHeight="1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</row>
    <row r="148" ht="12.75" customHeight="1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</row>
    <row r="149" ht="12.75" customHeight="1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</row>
    <row r="150" ht="12.75" customHeight="1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</row>
    <row r="151" ht="12.75" customHeight="1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</row>
    <row r="152" ht="12.75" customHeight="1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</row>
    <row r="153" ht="12.75" customHeight="1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</row>
    <row r="154" ht="12.75" customHeight="1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</row>
    <row r="155" ht="12.75" customHeight="1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</row>
    <row r="156" ht="12.75" customHeight="1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</row>
    <row r="157" ht="12.75" customHeight="1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</row>
    <row r="158" ht="12.75" customHeight="1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</row>
    <row r="159" ht="12.75" customHeight="1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</row>
    <row r="160" ht="12.75" customHeight="1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</row>
    <row r="161" ht="12.75" customHeight="1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</row>
    <row r="162" ht="12.75" customHeight="1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</row>
    <row r="163" ht="12.75" customHeight="1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</row>
    <row r="164" ht="12.75" customHeight="1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</row>
    <row r="165" ht="12.75" customHeight="1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</row>
    <row r="166" ht="12.75" customHeight="1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</row>
    <row r="167" ht="12.75" customHeight="1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</row>
    <row r="168" ht="12.75" customHeight="1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</row>
    <row r="169" ht="12.75" customHeight="1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</row>
    <row r="170" ht="12.75" customHeight="1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</row>
    <row r="171" ht="12.75" customHeight="1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</row>
    <row r="172" ht="12.75" customHeight="1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</row>
    <row r="173" ht="12.75" customHeight="1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</row>
    <row r="174" ht="12.75" customHeight="1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</row>
    <row r="175" ht="12.75" customHeight="1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</row>
    <row r="176" ht="12.75" customHeight="1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</row>
    <row r="177" ht="12.75" customHeight="1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</row>
    <row r="178" ht="12.75" customHeight="1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</row>
    <row r="179" ht="12.75" customHeight="1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</row>
    <row r="180" ht="12.75" customHeight="1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</row>
    <row r="181" ht="12.75" customHeight="1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</row>
    <row r="182" ht="12.75" customHeight="1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</row>
    <row r="183" ht="12.75" customHeight="1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</row>
    <row r="184" ht="12.75" customHeight="1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</row>
    <row r="185" ht="12.75" customHeight="1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</row>
    <row r="186" ht="12.75" customHeight="1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</row>
    <row r="187" ht="12.75" customHeight="1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</row>
    <row r="188" ht="12.75" customHeight="1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</row>
    <row r="189" ht="12.75" customHeight="1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</row>
    <row r="190" ht="12.75" customHeight="1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</row>
    <row r="191" ht="12.75" customHeight="1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</row>
    <row r="192" ht="12.75" customHeight="1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</row>
    <row r="193" ht="12.75" customHeight="1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</row>
    <row r="194" ht="12.75" customHeight="1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</row>
    <row r="195" ht="12.75" customHeight="1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</row>
    <row r="196" ht="12.75" customHeight="1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</row>
    <row r="197" ht="12.75" customHeight="1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</row>
    <row r="198" ht="12.75" customHeight="1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</row>
    <row r="199" ht="12.75" customHeight="1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</row>
    <row r="200" ht="12.75" customHeight="1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</row>
    <row r="201" ht="12.75" customHeight="1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</row>
    <row r="202" ht="12.75" customHeight="1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</row>
    <row r="203" ht="12.75" customHeight="1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</row>
    <row r="204" ht="12.75" customHeight="1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</row>
    <row r="205" ht="12.75" customHeight="1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</row>
    <row r="206" ht="12.75" customHeight="1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</row>
    <row r="207" ht="12.75" customHeight="1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</row>
    <row r="208" ht="12.75" customHeight="1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</row>
    <row r="209" ht="12.75" customHeight="1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</row>
    <row r="210" ht="12.75" customHeight="1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</row>
    <row r="211" ht="12.75" customHeight="1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</row>
    <row r="212" ht="12.75" customHeight="1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</row>
    <row r="213" ht="12.75" customHeight="1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</row>
    <row r="214" ht="12.75" customHeight="1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</row>
    <row r="215" ht="12.75" customHeight="1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</row>
    <row r="216" ht="12.75" customHeight="1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</row>
    <row r="217" ht="12.75" customHeight="1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</row>
    <row r="218" ht="12.75" customHeight="1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</row>
    <row r="219" ht="12.75" customHeight="1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</row>
    <row r="220" ht="12.75" customHeight="1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</row>
    <row r="221" ht="12.75" customHeight="1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</row>
    <row r="222" ht="12.75" customHeight="1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</row>
    <row r="223" ht="12.75" customHeight="1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</row>
    <row r="224" ht="12.75" customHeight="1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</row>
    <row r="225" ht="12.75" customHeight="1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</row>
    <row r="226" ht="12.75" customHeight="1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</row>
    <row r="227" ht="12.75" customHeight="1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</row>
    <row r="228" ht="12.75" customHeight="1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</row>
    <row r="229" ht="12.75" customHeight="1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</row>
    <row r="230" ht="12.75" customHeight="1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</row>
    <row r="231" ht="12.75" customHeight="1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</row>
    <row r="232" ht="12.75" customHeight="1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</row>
    <row r="233" ht="12.75" customHeight="1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</row>
    <row r="234" ht="12.75" customHeight="1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</row>
    <row r="235" ht="12.75" customHeight="1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</row>
    <row r="236" ht="12.75" customHeight="1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</row>
    <row r="237" ht="12.75" customHeight="1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</row>
    <row r="238" ht="12.75" customHeight="1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</row>
    <row r="239" ht="12.75" customHeight="1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</row>
    <row r="240" ht="12.75" customHeight="1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</row>
    <row r="241" ht="12.75" customHeight="1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</row>
    <row r="242" ht="12.75" customHeight="1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</row>
    <row r="243" ht="12.75" customHeight="1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</row>
    <row r="244" ht="12.75" customHeight="1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</row>
    <row r="245" ht="12.75" customHeight="1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</row>
    <row r="246" ht="12.75" customHeight="1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</row>
    <row r="247" ht="12.75" customHeight="1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</row>
    <row r="248" ht="12.75" customHeight="1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</row>
    <row r="249" ht="12.75" customHeight="1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</row>
    <row r="250" ht="12.75" customHeight="1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</row>
    <row r="251" ht="12.75" customHeight="1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</row>
    <row r="252" ht="12.75" customHeight="1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</row>
    <row r="253" ht="12.75" customHeight="1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</row>
    <row r="254" ht="12.75" customHeight="1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</row>
    <row r="255" ht="12.75" customHeight="1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</row>
    <row r="256" ht="12.75" customHeight="1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</row>
    <row r="257" ht="12.75" customHeight="1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</row>
    <row r="258" ht="12.75" customHeight="1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</row>
    <row r="259" ht="12.75" customHeight="1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</row>
    <row r="260" ht="12.75" customHeight="1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</row>
    <row r="261" ht="12.75" customHeight="1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</row>
    <row r="262" ht="12.75" customHeight="1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</row>
    <row r="263" ht="12.75" customHeight="1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</row>
    <row r="264" ht="12.75" customHeight="1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</row>
    <row r="265" ht="12.75" customHeight="1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</row>
    <row r="266" ht="12.75" customHeight="1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</row>
    <row r="267" ht="12.75" customHeight="1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</row>
    <row r="268" ht="12.75" customHeight="1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</row>
    <row r="269" ht="12.75" customHeight="1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</row>
    <row r="270" ht="12.75" customHeight="1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</row>
    <row r="271" ht="12.75" customHeight="1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</row>
    <row r="272" ht="12.75" customHeight="1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</row>
    <row r="273" ht="12.75" customHeight="1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</row>
    <row r="274" ht="12.75" customHeight="1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</row>
    <row r="275" ht="12.75" customHeight="1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</row>
    <row r="276" ht="12.75" customHeight="1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</row>
    <row r="277" ht="12.75" customHeight="1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</row>
    <row r="278" ht="12.75" customHeight="1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</row>
    <row r="279" ht="12.75" customHeight="1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</row>
    <row r="280" ht="12.75" customHeight="1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</row>
    <row r="281" ht="12.75" customHeight="1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</row>
    <row r="282" ht="12.75" customHeight="1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</row>
    <row r="283" ht="12.75" customHeight="1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</row>
    <row r="284" ht="12.75" customHeight="1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</row>
    <row r="285" ht="12.75" customHeight="1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</row>
    <row r="286" ht="12.75" customHeight="1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</row>
    <row r="287" ht="12.75" customHeight="1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</row>
    <row r="288" ht="12.75" customHeight="1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</row>
    <row r="289" ht="12.75" customHeight="1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</row>
    <row r="290" ht="12.75" customHeight="1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</row>
    <row r="291" ht="12.75" customHeight="1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</row>
    <row r="292" ht="12.75" customHeight="1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</row>
    <row r="293" ht="12.75" customHeight="1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</row>
    <row r="294" ht="12.75" customHeight="1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</row>
    <row r="295" ht="12.75" customHeight="1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</row>
    <row r="296" ht="12.75" customHeight="1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</row>
    <row r="297" ht="12.75" customHeight="1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</row>
    <row r="298" ht="12.75" customHeight="1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</row>
    <row r="299" ht="12.75" customHeight="1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</row>
    <row r="300" ht="12.75" customHeight="1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</row>
    <row r="301" ht="12.75" customHeight="1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</row>
    <row r="302" ht="12.75" customHeight="1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</row>
    <row r="303" ht="12.75" customHeight="1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</row>
    <row r="304" ht="12.75" customHeight="1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</row>
    <row r="305" ht="12.75" customHeight="1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</row>
    <row r="306" ht="12.75" customHeight="1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</row>
    <row r="307" ht="12.75" customHeight="1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</row>
    <row r="308" ht="12.75" customHeight="1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</row>
    <row r="309" ht="12.75" customHeight="1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</row>
    <row r="310" ht="12.75" customHeight="1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</row>
    <row r="311" ht="12.75" customHeight="1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</row>
    <row r="312" ht="12.75" customHeight="1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</row>
    <row r="313" ht="12.75" customHeight="1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</row>
    <row r="314" ht="12.75" customHeight="1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</row>
    <row r="315" ht="12.75" customHeight="1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</row>
    <row r="316" ht="12.75" customHeight="1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</row>
    <row r="317" ht="12.75" customHeight="1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</row>
    <row r="318" ht="12.75" customHeight="1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</row>
    <row r="319" ht="12.75" customHeight="1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</row>
    <row r="320" ht="12.75" customHeight="1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</row>
    <row r="321" ht="12.75" customHeight="1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</row>
    <row r="322" ht="12.75" customHeight="1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</row>
    <row r="323" ht="12.75" customHeight="1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</row>
    <row r="324" ht="12.75" customHeight="1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</row>
    <row r="325" ht="12.75" customHeight="1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</row>
    <row r="326" ht="12.75" customHeight="1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</row>
    <row r="327" ht="12.75" customHeight="1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</row>
    <row r="328" ht="12.75" customHeight="1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</row>
    <row r="329" ht="12.75" customHeight="1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</row>
    <row r="330" ht="12.75" customHeight="1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</row>
    <row r="331" ht="12.75" customHeight="1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</row>
    <row r="332" ht="12.75" customHeight="1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</row>
    <row r="333" ht="12.75" customHeight="1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</row>
    <row r="334" ht="12.75" customHeight="1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</row>
    <row r="335" ht="12.75" customHeight="1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</row>
    <row r="336" ht="12.75" customHeight="1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</row>
    <row r="337" ht="12.75" customHeight="1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</row>
    <row r="338" ht="12.75" customHeight="1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</row>
    <row r="339" ht="12.75" customHeight="1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</row>
    <row r="340" ht="12.75" customHeight="1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</row>
    <row r="341" ht="12.75" customHeight="1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</row>
    <row r="342" ht="12.75" customHeight="1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</row>
    <row r="343" ht="12.75" customHeight="1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</row>
    <row r="344" ht="12.75" customHeight="1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</row>
    <row r="345" ht="12.75" customHeight="1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</row>
    <row r="346" ht="12.75" customHeight="1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</row>
    <row r="347" ht="12.75" customHeight="1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</row>
    <row r="348" ht="12.75" customHeight="1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</row>
    <row r="349" ht="12.75" customHeight="1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</row>
    <row r="350" ht="12.75" customHeight="1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</row>
    <row r="351" ht="12.75" customHeight="1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</row>
    <row r="352" ht="12.75" customHeight="1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</row>
    <row r="353" ht="12.75" customHeight="1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</row>
    <row r="354" ht="12.75" customHeight="1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</row>
    <row r="355" ht="12.75" customHeight="1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</row>
    <row r="356" ht="12.75" customHeight="1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</row>
    <row r="357" ht="12.75" customHeight="1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</row>
    <row r="358" ht="12.75" customHeight="1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</row>
    <row r="359" ht="12.75" customHeight="1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</row>
    <row r="360" ht="12.75" customHeight="1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</row>
    <row r="361" ht="12.75" customHeight="1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</row>
    <row r="362" ht="12.75" customHeight="1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</row>
    <row r="363" ht="12.75" customHeight="1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</row>
    <row r="364" ht="12.75" customHeight="1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</row>
    <row r="365" ht="12.75" customHeight="1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</row>
    <row r="366" ht="12.75" customHeight="1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</row>
    <row r="367" ht="12.75" customHeight="1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</row>
    <row r="368" ht="12.75" customHeight="1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</row>
    <row r="369" ht="12.75" customHeight="1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</row>
    <row r="370" ht="12.75" customHeight="1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</row>
    <row r="371" ht="12.75" customHeight="1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</row>
    <row r="372" ht="12.75" customHeight="1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</row>
    <row r="373" ht="12.75" customHeight="1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</row>
    <row r="374" ht="12.75" customHeight="1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</row>
    <row r="375" ht="12.75" customHeight="1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</row>
    <row r="376" ht="12.75" customHeight="1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</row>
    <row r="377" ht="12.75" customHeight="1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</row>
    <row r="378" ht="12.75" customHeight="1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</row>
    <row r="379" ht="12.75" customHeight="1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</row>
    <row r="380" ht="12.75" customHeight="1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</row>
    <row r="381" ht="12.75" customHeight="1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</row>
    <row r="382" ht="12.75" customHeight="1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</row>
    <row r="383" ht="12.75" customHeight="1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</row>
    <row r="384" ht="12.75" customHeight="1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</row>
    <row r="385" ht="12.75" customHeight="1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</row>
    <row r="386" ht="12.75" customHeight="1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</row>
    <row r="387" ht="12.75" customHeight="1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</row>
    <row r="388" ht="12.75" customHeight="1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</row>
    <row r="389" ht="12.75" customHeight="1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</row>
    <row r="390" ht="12.75" customHeight="1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</row>
    <row r="391" ht="12.75" customHeight="1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</row>
    <row r="392" ht="12.75" customHeight="1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</row>
    <row r="393" ht="12.75" customHeight="1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</row>
    <row r="394" ht="12.75" customHeight="1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</row>
    <row r="395" ht="12.75" customHeight="1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</row>
    <row r="396" ht="12.75" customHeight="1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</row>
    <row r="397" ht="12.75" customHeight="1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</row>
    <row r="398" ht="12.75" customHeight="1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</row>
    <row r="399" ht="12.75" customHeight="1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</row>
    <row r="400" ht="12.75" customHeight="1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</row>
    <row r="401" ht="12.75" customHeight="1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</row>
    <row r="402" ht="12.75" customHeight="1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</row>
    <row r="403" ht="12.75" customHeight="1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</row>
    <row r="404" ht="12.75" customHeight="1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</row>
    <row r="405" ht="12.75" customHeight="1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</row>
    <row r="406" ht="12.75" customHeight="1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</row>
    <row r="407" ht="12.75" customHeight="1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</row>
    <row r="408" ht="12.75" customHeight="1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</row>
    <row r="409" ht="12.75" customHeight="1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</row>
    <row r="410" ht="12.75" customHeight="1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</row>
    <row r="411" ht="12.75" customHeight="1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</row>
    <row r="412" ht="12.75" customHeight="1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</row>
    <row r="413" ht="12.75" customHeight="1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</row>
    <row r="414" ht="12.75" customHeight="1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</row>
    <row r="415" ht="12.75" customHeight="1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</row>
    <row r="416" ht="12.75" customHeight="1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</row>
    <row r="417" ht="12.75" customHeight="1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</row>
    <row r="418" ht="12.75" customHeight="1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</row>
    <row r="419" ht="12.75" customHeight="1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</row>
    <row r="420" ht="12.75" customHeight="1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</row>
    <row r="421" ht="12.75" customHeight="1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</row>
    <row r="422" ht="12.75" customHeight="1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</row>
    <row r="423" ht="12.75" customHeight="1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</row>
    <row r="424" ht="12.75" customHeight="1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</row>
    <row r="425" ht="12.75" customHeight="1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</row>
    <row r="426" ht="12.75" customHeight="1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</row>
    <row r="427" ht="12.75" customHeight="1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</row>
    <row r="428" ht="12.75" customHeight="1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</row>
    <row r="429" ht="12.75" customHeight="1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</row>
    <row r="430" ht="12.75" customHeight="1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</row>
    <row r="431" ht="12.75" customHeight="1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</row>
    <row r="432" ht="12.75" customHeight="1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</row>
    <row r="433" ht="12.75" customHeight="1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</row>
    <row r="434" ht="12.75" customHeight="1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</row>
    <row r="435" ht="12.75" customHeight="1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</row>
    <row r="436" ht="12.75" customHeight="1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</row>
    <row r="437" ht="12.75" customHeight="1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</row>
    <row r="438" ht="12.75" customHeight="1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</row>
    <row r="439" ht="12.75" customHeight="1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</row>
    <row r="440" ht="12.75" customHeight="1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</row>
    <row r="441" ht="12.75" customHeight="1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</row>
    <row r="442" ht="12.75" customHeight="1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</row>
    <row r="443" ht="12.75" customHeight="1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</row>
    <row r="444" ht="12.75" customHeight="1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</row>
    <row r="445" ht="12.75" customHeight="1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</row>
    <row r="446" ht="12.75" customHeight="1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</row>
    <row r="447" ht="12.75" customHeight="1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</row>
    <row r="448" ht="12.75" customHeight="1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</row>
    <row r="449" ht="12.75" customHeight="1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</row>
    <row r="450" ht="12.75" customHeight="1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</row>
    <row r="451" ht="12.75" customHeight="1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</row>
    <row r="452" ht="12.75" customHeight="1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</row>
    <row r="453" ht="12.75" customHeight="1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</row>
    <row r="454" ht="12.75" customHeight="1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</row>
    <row r="455" ht="12.75" customHeight="1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</row>
    <row r="456" ht="12.75" customHeight="1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</row>
    <row r="457" ht="12.75" customHeight="1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</row>
    <row r="458" ht="12.75" customHeight="1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</row>
    <row r="459" ht="12.75" customHeight="1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</row>
    <row r="460" ht="12.75" customHeight="1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</row>
    <row r="461" ht="12.75" customHeight="1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</row>
    <row r="462" ht="12.75" customHeight="1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</row>
    <row r="463" ht="12.75" customHeight="1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</row>
    <row r="464" ht="12.75" customHeight="1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</row>
    <row r="465" ht="12.75" customHeight="1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</row>
    <row r="466" ht="12.75" customHeight="1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</row>
    <row r="467" ht="12.75" customHeight="1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</row>
    <row r="468" ht="12.75" customHeight="1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</row>
    <row r="469" ht="12.75" customHeight="1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</row>
    <row r="470" ht="12.75" customHeight="1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</row>
    <row r="471" ht="12.75" customHeight="1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</row>
    <row r="472" ht="12.75" customHeight="1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</row>
    <row r="473" ht="12.75" customHeight="1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</row>
    <row r="474" ht="12.75" customHeight="1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</row>
    <row r="475" ht="12.75" customHeight="1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</row>
    <row r="476" ht="12.75" customHeight="1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</row>
    <row r="477" ht="12.75" customHeight="1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</row>
    <row r="478" ht="12.75" customHeight="1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</row>
    <row r="479" ht="12.75" customHeight="1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</row>
    <row r="480" ht="12.75" customHeight="1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</row>
    <row r="481" ht="12.75" customHeight="1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</row>
    <row r="482" ht="12.75" customHeight="1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</row>
    <row r="483" ht="12.75" customHeight="1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</row>
    <row r="484" ht="12.75" customHeight="1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</row>
    <row r="485" ht="12.75" customHeight="1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</row>
    <row r="486" ht="12.75" customHeight="1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</row>
    <row r="487" ht="12.75" customHeight="1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</row>
    <row r="488" ht="12.75" customHeight="1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</row>
    <row r="489" ht="12.75" customHeight="1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</row>
    <row r="490" ht="12.75" customHeight="1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</row>
    <row r="491" ht="12.75" customHeight="1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</row>
    <row r="492" ht="12.75" customHeight="1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</row>
    <row r="493" ht="12.75" customHeight="1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</row>
    <row r="494" ht="12.75" customHeight="1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</row>
    <row r="495" ht="12.75" customHeight="1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</row>
    <row r="496" ht="12.75" customHeight="1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</row>
    <row r="497" ht="12.75" customHeight="1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</row>
    <row r="498" ht="12.75" customHeight="1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</row>
    <row r="499" ht="12.75" customHeight="1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</row>
    <row r="500" ht="12.75" customHeight="1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</row>
    <row r="501" ht="12.75" customHeight="1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</row>
    <row r="502" ht="12.75" customHeight="1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</row>
    <row r="503" ht="12.75" customHeight="1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</row>
    <row r="504" ht="12.75" customHeight="1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</row>
    <row r="505" ht="12.75" customHeight="1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</row>
    <row r="506" ht="12.75" customHeight="1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</row>
    <row r="507" ht="12.75" customHeight="1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</row>
    <row r="508" ht="12.75" customHeight="1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</row>
    <row r="509" ht="12.75" customHeight="1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</row>
    <row r="510" ht="12.75" customHeight="1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</row>
    <row r="511" ht="12.75" customHeight="1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</row>
    <row r="512" ht="12.75" customHeight="1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</row>
    <row r="513" ht="12.75" customHeight="1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</row>
    <row r="514" ht="12.75" customHeight="1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</row>
    <row r="515" ht="12.75" customHeight="1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</row>
    <row r="516" ht="12.75" customHeight="1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</row>
    <row r="517" ht="12.75" customHeight="1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</row>
    <row r="518" ht="12.75" customHeight="1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</row>
    <row r="519" ht="12.75" customHeight="1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</row>
    <row r="520" ht="12.75" customHeight="1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</row>
    <row r="521" ht="12.75" customHeight="1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</row>
    <row r="522" ht="12.75" customHeight="1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</row>
    <row r="523" ht="12.75" customHeight="1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</row>
    <row r="524" ht="12.75" customHeight="1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</row>
    <row r="525" ht="12.75" customHeight="1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</row>
    <row r="526" ht="12.75" customHeight="1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</row>
    <row r="527" ht="12.75" customHeight="1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</row>
    <row r="528" ht="12.75" customHeight="1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</row>
    <row r="529" ht="12.75" customHeight="1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</row>
    <row r="530" ht="12.75" customHeight="1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</row>
    <row r="531" ht="12.75" customHeight="1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</row>
    <row r="532" ht="12.75" customHeight="1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</row>
    <row r="533" ht="12.75" customHeight="1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</row>
    <row r="534" ht="12.75" customHeight="1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</row>
    <row r="535" ht="12.75" customHeight="1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</row>
    <row r="536" ht="12.75" customHeight="1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</row>
    <row r="537" ht="12.75" customHeight="1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</row>
    <row r="538" ht="12.75" customHeight="1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</row>
    <row r="539" ht="12.75" customHeight="1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</row>
    <row r="540" ht="12.75" customHeight="1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</row>
    <row r="541" ht="12.75" customHeight="1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</row>
    <row r="542" ht="12.75" customHeight="1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</row>
    <row r="543" ht="12.75" customHeight="1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</row>
    <row r="544" ht="12.75" customHeight="1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</row>
    <row r="545" ht="12.75" customHeight="1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</row>
    <row r="546" ht="12.75" customHeight="1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</row>
    <row r="547" ht="12.75" customHeight="1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</row>
    <row r="548" ht="12.75" customHeight="1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</row>
    <row r="549" ht="12.75" customHeight="1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</row>
    <row r="550" ht="12.75" customHeight="1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</row>
    <row r="551" ht="12.75" customHeight="1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</row>
    <row r="552" ht="12.75" customHeight="1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</row>
    <row r="553" ht="12.75" customHeight="1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</row>
    <row r="554" ht="12.75" customHeight="1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</row>
    <row r="555" ht="12.75" customHeight="1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</row>
    <row r="556" ht="12.75" customHeight="1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</row>
    <row r="557" ht="12.75" customHeight="1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</row>
    <row r="558" ht="12.75" customHeight="1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</row>
    <row r="559" ht="12.75" customHeight="1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</row>
    <row r="560" ht="12.75" customHeight="1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</row>
    <row r="561" ht="12.75" customHeight="1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</row>
    <row r="562" ht="12.75" customHeight="1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</row>
    <row r="563" ht="12.75" customHeight="1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</row>
    <row r="564" ht="12.75" customHeight="1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</row>
    <row r="565" ht="12.75" customHeight="1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</row>
    <row r="566" ht="12.75" customHeight="1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</row>
    <row r="567" ht="12.75" customHeight="1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</row>
    <row r="568" ht="12.75" customHeight="1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</row>
    <row r="569" ht="12.75" customHeight="1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</row>
    <row r="570" ht="12.75" customHeight="1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</row>
    <row r="571" ht="12.75" customHeight="1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</row>
    <row r="572" ht="12.75" customHeight="1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</row>
    <row r="573" ht="12.75" customHeight="1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</row>
    <row r="574" ht="12.75" customHeight="1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</row>
    <row r="575" ht="12.75" customHeight="1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</row>
    <row r="576" ht="12.75" customHeight="1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</row>
    <row r="577" ht="12.75" customHeight="1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</row>
    <row r="578" ht="12.75" customHeight="1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</row>
    <row r="579" ht="12.75" customHeight="1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</row>
    <row r="580" ht="12.75" customHeight="1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</row>
    <row r="581" ht="12.75" customHeight="1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</row>
    <row r="582" ht="12.75" customHeight="1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</row>
    <row r="583" ht="12.75" customHeight="1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</row>
    <row r="584" ht="12.75" customHeight="1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</row>
    <row r="585" ht="12.75" customHeight="1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</row>
    <row r="586" ht="12.75" customHeight="1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</row>
    <row r="587" ht="12.75" customHeight="1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</row>
    <row r="588" ht="12.75" customHeight="1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</row>
    <row r="589" ht="12.75" customHeight="1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</row>
    <row r="590" ht="12.75" customHeight="1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</row>
    <row r="591" ht="12.75" customHeight="1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</row>
    <row r="592" ht="12.75" customHeight="1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</row>
    <row r="593" ht="12.75" customHeight="1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</row>
    <row r="594" ht="12.75" customHeight="1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</row>
    <row r="595" ht="12.75" customHeight="1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</row>
    <row r="596" ht="12.75" customHeight="1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</row>
    <row r="597" ht="12.75" customHeight="1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</row>
    <row r="598" ht="12.75" customHeight="1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</row>
    <row r="599" ht="12.75" customHeight="1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</row>
    <row r="600" ht="12.75" customHeight="1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</row>
    <row r="601" ht="12.75" customHeight="1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</row>
    <row r="602" ht="12.75" customHeight="1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</row>
    <row r="603" ht="12.75" customHeight="1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</row>
    <row r="604" ht="12.75" customHeight="1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</row>
    <row r="605" ht="12.75" customHeight="1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</row>
    <row r="606" ht="12.75" customHeight="1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</row>
    <row r="607" ht="12.75" customHeight="1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</row>
    <row r="608" ht="12.75" customHeight="1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</row>
    <row r="609" ht="12.75" customHeight="1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</row>
    <row r="610" ht="12.75" customHeight="1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</row>
    <row r="611" ht="12.75" customHeight="1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</row>
    <row r="612" ht="12.75" customHeight="1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</row>
    <row r="613" ht="12.75" customHeight="1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</row>
    <row r="614" ht="12.75" customHeight="1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</row>
    <row r="615" ht="12.75" customHeight="1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</row>
    <row r="616" ht="12.75" customHeight="1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</row>
    <row r="617" ht="12.75" customHeight="1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</row>
    <row r="618" ht="12.75" customHeight="1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</row>
    <row r="619" ht="12.75" customHeight="1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</row>
    <row r="620" ht="12.75" customHeight="1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</row>
    <row r="621" ht="12.75" customHeight="1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</row>
    <row r="622" ht="12.75" customHeight="1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</row>
    <row r="623" ht="12.75" customHeight="1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</row>
    <row r="624" ht="12.75" customHeight="1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</row>
    <row r="625" ht="12.75" customHeight="1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</row>
    <row r="626" ht="12.75" customHeight="1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</row>
    <row r="627" ht="12.75" customHeight="1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</row>
    <row r="628" ht="12.75" customHeight="1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</row>
    <row r="629" ht="12.75" customHeight="1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</row>
    <row r="630" ht="12.75" customHeight="1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</row>
    <row r="631" ht="12.75" customHeight="1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</row>
    <row r="632" ht="12.75" customHeight="1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</row>
    <row r="633" ht="12.75" customHeight="1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</row>
    <row r="634" ht="12.75" customHeight="1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</row>
    <row r="635" ht="12.75" customHeight="1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</row>
    <row r="636" ht="12.75" customHeight="1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</row>
    <row r="637" ht="12.75" customHeight="1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</row>
    <row r="638" ht="12.75" customHeight="1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</row>
    <row r="639" ht="12.75" customHeight="1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</row>
    <row r="640" ht="12.75" customHeight="1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</row>
    <row r="641" ht="12.75" customHeight="1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</row>
    <row r="642" ht="12.75" customHeight="1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</row>
    <row r="643" ht="12.75" customHeight="1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</row>
    <row r="644" ht="12.75" customHeight="1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</row>
    <row r="645" ht="12.75" customHeight="1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</row>
    <row r="646" ht="12.75" customHeight="1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</row>
    <row r="647" ht="12.75" customHeight="1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</row>
    <row r="648" ht="12.75" customHeight="1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</row>
    <row r="649" ht="12.75" customHeight="1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</row>
    <row r="650" ht="12.75" customHeight="1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</row>
    <row r="651" ht="12.75" customHeight="1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</row>
    <row r="652" ht="12.75" customHeight="1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</row>
    <row r="653" ht="12.75" customHeight="1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</row>
    <row r="654" ht="12.75" customHeight="1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</row>
    <row r="655" ht="12.75" customHeight="1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</row>
    <row r="656" ht="12.75" customHeight="1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</row>
    <row r="657" ht="12.75" customHeight="1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</row>
    <row r="658" ht="12.75" customHeight="1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</row>
    <row r="659" ht="12.75" customHeight="1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</row>
    <row r="660" ht="12.75" customHeight="1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</row>
    <row r="661" ht="12.75" customHeight="1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</row>
    <row r="662" ht="12.75" customHeight="1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</row>
    <row r="663" ht="12.75" customHeight="1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</row>
    <row r="664" ht="12.75" customHeight="1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</row>
    <row r="665" ht="12.75" customHeight="1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</row>
    <row r="666" ht="12.75" customHeight="1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</row>
    <row r="667" ht="12.75" customHeight="1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</row>
    <row r="668" ht="12.75" customHeight="1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</row>
    <row r="669" ht="12.75" customHeight="1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</row>
    <row r="670" ht="12.75" customHeight="1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</row>
    <row r="671" ht="12.75" customHeight="1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</row>
    <row r="672" ht="12.75" customHeight="1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</row>
    <row r="673" ht="12.75" customHeight="1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</row>
    <row r="674" ht="12.75" customHeight="1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</row>
    <row r="675" ht="12.75" customHeight="1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</row>
    <row r="676" ht="12.75" customHeight="1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</row>
    <row r="677" ht="12.75" customHeight="1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</row>
    <row r="678" ht="12.75" customHeight="1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</row>
    <row r="679" ht="12.75" customHeight="1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</row>
    <row r="680" ht="12.75" customHeight="1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</row>
    <row r="681" ht="12.75" customHeight="1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</row>
    <row r="682" ht="12.75" customHeight="1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</row>
    <row r="683" ht="12.75" customHeight="1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</row>
    <row r="684" ht="12.75" customHeight="1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</row>
    <row r="685" ht="12.75" customHeight="1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</row>
    <row r="686" ht="12.75" customHeight="1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</row>
    <row r="687" ht="12.75" customHeight="1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</row>
    <row r="688" ht="12.75" customHeight="1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</row>
    <row r="689" ht="12.75" customHeight="1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</row>
    <row r="690" ht="12.75" customHeight="1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</row>
    <row r="691" ht="12.75" customHeight="1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</row>
    <row r="692" ht="12.75" customHeight="1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</row>
    <row r="693" ht="12.75" customHeight="1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</row>
    <row r="694" ht="12.75" customHeight="1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</row>
    <row r="695" ht="12.75" customHeight="1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</row>
    <row r="696" ht="12.75" customHeight="1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</row>
    <row r="697" ht="12.75" customHeight="1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</row>
    <row r="698" ht="12.75" customHeight="1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</row>
    <row r="699" ht="12.75" customHeight="1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</row>
    <row r="700" ht="12.75" customHeight="1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</row>
    <row r="701" ht="12.75" customHeight="1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</row>
    <row r="702" ht="12.75" customHeight="1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</row>
    <row r="703" ht="12.75" customHeight="1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</row>
    <row r="704" ht="12.75" customHeight="1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</row>
    <row r="705" ht="12.75" customHeight="1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</row>
    <row r="706" ht="12.75" customHeight="1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</row>
    <row r="707" ht="12.75" customHeight="1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</row>
    <row r="708" ht="12.75" customHeight="1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</row>
    <row r="709" ht="12.75" customHeight="1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</row>
    <row r="710" ht="12.75" customHeight="1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</row>
    <row r="711" ht="12.75" customHeight="1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</row>
    <row r="712" ht="12.75" customHeight="1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</row>
    <row r="713" ht="12.75" customHeight="1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</row>
    <row r="714" ht="12.75" customHeight="1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</row>
    <row r="715" ht="12.75" customHeight="1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</row>
    <row r="716" ht="12.75" customHeight="1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</row>
    <row r="717" ht="12.75" customHeight="1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</row>
    <row r="718" ht="12.75" customHeight="1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</row>
    <row r="719" ht="12.75" customHeight="1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</row>
    <row r="720" ht="12.75" customHeight="1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</row>
    <row r="721" ht="12.75" customHeight="1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</row>
    <row r="722" ht="12.75" customHeight="1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</row>
    <row r="723" ht="12.75" customHeight="1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</row>
    <row r="724" ht="12.75" customHeight="1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</row>
    <row r="725" ht="12.75" customHeight="1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</row>
    <row r="726" ht="12.75" customHeight="1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</row>
    <row r="727" ht="12.75" customHeight="1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</row>
    <row r="728" ht="12.75" customHeight="1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</row>
    <row r="729" ht="12.75" customHeight="1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</row>
    <row r="730" ht="12.75" customHeight="1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</row>
    <row r="731" ht="12.75" customHeight="1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</row>
    <row r="732" ht="12.75" customHeight="1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</row>
    <row r="733" ht="12.75" customHeight="1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</row>
    <row r="734" ht="12.75" customHeight="1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</row>
    <row r="735" ht="12.75" customHeight="1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</row>
    <row r="736" ht="12.75" customHeight="1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</row>
    <row r="737" ht="12.75" customHeight="1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</row>
    <row r="738" ht="12.75" customHeight="1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</row>
    <row r="739" ht="12.75" customHeight="1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</row>
    <row r="740" ht="12.75" customHeight="1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</row>
    <row r="741" ht="12.75" customHeight="1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</row>
    <row r="742" ht="12.75" customHeight="1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</row>
    <row r="743" ht="12.75" customHeight="1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</row>
    <row r="744" ht="12.75" customHeight="1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</row>
    <row r="745" ht="12.75" customHeight="1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</row>
    <row r="746" ht="12.75" customHeight="1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</row>
    <row r="747" ht="12.75" customHeight="1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</row>
    <row r="748" ht="12.75" customHeight="1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</row>
    <row r="749" ht="12.75" customHeight="1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</row>
    <row r="750" ht="12.75" customHeight="1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</row>
    <row r="751" ht="12.75" customHeight="1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</row>
    <row r="752" ht="12.75" customHeight="1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</row>
    <row r="753" ht="12.75" customHeight="1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</row>
    <row r="754" ht="12.75" customHeight="1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</row>
    <row r="755" ht="12.75" customHeight="1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</row>
    <row r="756" ht="12.75" customHeight="1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</row>
    <row r="757" ht="12.75" customHeight="1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</row>
    <row r="758" ht="12.75" customHeight="1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</row>
    <row r="759" ht="12.75" customHeight="1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</row>
    <row r="760" ht="12.75" customHeight="1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</row>
    <row r="761" ht="12.75" customHeight="1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</row>
    <row r="762" ht="12.75" customHeight="1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</row>
    <row r="763" ht="12.75" customHeight="1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</row>
    <row r="764" ht="12.75" customHeight="1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</row>
    <row r="765" ht="12.75" customHeight="1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</row>
    <row r="766" ht="12.75" customHeight="1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</row>
    <row r="767" ht="12.75" customHeight="1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</row>
    <row r="768" ht="12.75" customHeight="1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</row>
    <row r="769" ht="12.75" customHeight="1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</row>
    <row r="770" ht="12.75" customHeight="1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</row>
    <row r="771" ht="12.75" customHeight="1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</row>
    <row r="772" ht="12.75" customHeight="1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</row>
    <row r="773" ht="12.75" customHeight="1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</row>
    <row r="774" ht="12.75" customHeight="1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</row>
    <row r="775" ht="12.75" customHeight="1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</row>
    <row r="776" ht="12.75" customHeight="1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</row>
    <row r="777" ht="12.75" customHeight="1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</row>
    <row r="778" ht="12.75" customHeight="1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</row>
    <row r="779" ht="12.75" customHeight="1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</row>
    <row r="780" ht="12.75" customHeight="1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</row>
    <row r="781" ht="12.75" customHeight="1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</row>
    <row r="782" ht="12.75" customHeight="1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</row>
    <row r="783" ht="12.75" customHeight="1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</row>
    <row r="784" ht="12.75" customHeight="1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</row>
    <row r="785" ht="12.75" customHeight="1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</row>
    <row r="786" ht="12.75" customHeight="1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</row>
    <row r="787" ht="12.75" customHeight="1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</row>
    <row r="788" ht="12.75" customHeight="1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</row>
    <row r="789" ht="12.75" customHeight="1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</row>
    <row r="790" ht="12.75" customHeight="1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</row>
    <row r="791" ht="12.75" customHeight="1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</row>
    <row r="792" ht="12.75" customHeight="1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</row>
    <row r="793" ht="12.75" customHeight="1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</row>
    <row r="794" ht="12.75" customHeight="1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</row>
    <row r="795" ht="12.75" customHeight="1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</row>
    <row r="796" ht="12.75" customHeight="1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</row>
    <row r="797" ht="12.75" customHeight="1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</row>
    <row r="798" ht="12.75" customHeight="1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</row>
    <row r="799" ht="12.75" customHeight="1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</row>
    <row r="800" ht="12.75" customHeight="1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</row>
    <row r="801" ht="12.75" customHeight="1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</row>
    <row r="802" ht="12.75" customHeight="1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</row>
    <row r="803" ht="12.75" customHeight="1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</row>
    <row r="804" ht="12.75" customHeight="1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</row>
    <row r="805" ht="12.75" customHeight="1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</row>
    <row r="806" ht="12.75" customHeight="1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</row>
    <row r="807" ht="12.75" customHeight="1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</row>
    <row r="808" ht="12.75" customHeight="1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</row>
    <row r="809" ht="12.75" customHeight="1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</row>
    <row r="810" ht="12.75" customHeight="1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</row>
    <row r="811" ht="12.75" customHeight="1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</row>
    <row r="812" ht="12.75" customHeight="1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</row>
    <row r="813" ht="12.75" customHeight="1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</row>
    <row r="814" ht="12.75" customHeight="1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</row>
    <row r="815" ht="12.75" customHeight="1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</row>
    <row r="816" ht="12.75" customHeight="1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</row>
    <row r="817" ht="12.75" customHeight="1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</row>
    <row r="818" ht="12.75" customHeight="1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</row>
    <row r="819" ht="12.75" customHeight="1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</row>
    <row r="820" ht="12.75" customHeight="1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</row>
    <row r="821" ht="12.75" customHeight="1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</row>
    <row r="822" ht="12.75" customHeight="1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</row>
    <row r="823" ht="12.75" customHeight="1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</row>
    <row r="824" ht="12.75" customHeight="1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</row>
    <row r="825" ht="12.75" customHeight="1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</row>
    <row r="826" ht="12.75" customHeight="1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</row>
    <row r="827" ht="12.75" customHeight="1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</row>
    <row r="828" ht="12.75" customHeight="1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</row>
    <row r="829" ht="12.75" customHeight="1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</row>
    <row r="830" ht="12.75" customHeight="1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</row>
    <row r="831" ht="12.75" customHeight="1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</row>
    <row r="832" ht="12.75" customHeight="1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</row>
    <row r="833" ht="12.75" customHeight="1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</row>
    <row r="834" ht="12.75" customHeight="1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</row>
    <row r="835" ht="12.75" customHeight="1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</row>
    <row r="836" ht="12.75" customHeight="1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</row>
    <row r="837" ht="12.75" customHeight="1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</row>
    <row r="838" ht="12.75" customHeight="1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</row>
    <row r="839" ht="12.75" customHeight="1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</row>
    <row r="840" ht="12.75" customHeight="1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</row>
    <row r="841" ht="12.75" customHeight="1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</row>
    <row r="842" ht="12.75" customHeight="1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</row>
    <row r="843" ht="12.75" customHeight="1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</row>
    <row r="844" ht="12.75" customHeight="1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</row>
    <row r="845" ht="12.75" customHeight="1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</row>
    <row r="846" ht="12.75" customHeight="1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</row>
    <row r="847" ht="12.75" customHeight="1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</row>
    <row r="848" ht="12.75" customHeight="1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</row>
    <row r="849" ht="12.75" customHeight="1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</row>
    <row r="850" ht="12.75" customHeight="1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</row>
    <row r="851" ht="12.75" customHeight="1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</row>
    <row r="852" ht="12.75" customHeight="1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</row>
    <row r="853" ht="12.75" customHeight="1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</row>
    <row r="854" ht="12.75" customHeight="1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</row>
    <row r="855" ht="12.75" customHeight="1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</row>
    <row r="856" ht="12.75" customHeight="1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</row>
    <row r="857" ht="12.75" customHeight="1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</row>
    <row r="858" ht="12.75" customHeight="1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</row>
    <row r="859" ht="12.75" customHeight="1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</row>
    <row r="860" ht="12.75" customHeight="1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</row>
    <row r="861" ht="12.75" customHeight="1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</row>
    <row r="862" ht="12.75" customHeight="1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</row>
    <row r="863" ht="12.75" customHeight="1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</row>
    <row r="864" ht="12.75" customHeight="1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</row>
    <row r="865" ht="12.75" customHeight="1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</row>
    <row r="866" ht="12.75" customHeight="1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</row>
    <row r="867" ht="12.75" customHeight="1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</row>
    <row r="868" ht="12.75" customHeight="1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</row>
    <row r="869" ht="12.75" customHeight="1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</row>
    <row r="870" ht="12.75" customHeight="1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</row>
    <row r="871" ht="12.75" customHeight="1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</row>
    <row r="872" ht="12.75" customHeight="1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</row>
    <row r="873" ht="12.75" customHeight="1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</row>
    <row r="874" ht="12.75" customHeight="1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</row>
    <row r="875" ht="12.75" customHeight="1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</row>
    <row r="876" ht="12.75" customHeight="1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</row>
    <row r="877" ht="12.75" customHeight="1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</row>
    <row r="878" ht="12.75" customHeight="1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</row>
    <row r="879" ht="12.75" customHeight="1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</row>
    <row r="880" ht="12.75" customHeight="1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</row>
    <row r="881" ht="12.75" customHeight="1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</row>
    <row r="882" ht="12.75" customHeight="1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</row>
    <row r="883" ht="12.75" customHeight="1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</row>
    <row r="884" ht="12.75" customHeight="1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</row>
    <row r="885" ht="12.75" customHeight="1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</row>
    <row r="886" ht="12.75" customHeight="1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</row>
    <row r="887" ht="12.75" customHeight="1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</row>
    <row r="888" ht="12.75" customHeight="1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</row>
    <row r="889" ht="12.75" customHeight="1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</row>
    <row r="890" ht="12.75" customHeight="1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</row>
    <row r="891" ht="12.75" customHeight="1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</row>
    <row r="892" ht="12.75" customHeight="1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</row>
    <row r="893" ht="12.75" customHeight="1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</row>
    <row r="894" ht="12.75" customHeight="1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</row>
    <row r="895" ht="12.75" customHeight="1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</row>
    <row r="896" ht="12.75" customHeight="1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</row>
    <row r="897" ht="12.75" customHeight="1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</row>
    <row r="898" ht="12.75" customHeight="1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</row>
    <row r="899" ht="12.75" customHeight="1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</row>
    <row r="900" ht="12.75" customHeight="1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</row>
    <row r="901" ht="12.75" customHeight="1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</row>
    <row r="902" ht="12.75" customHeight="1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</row>
    <row r="903" ht="12.75" customHeight="1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</row>
    <row r="904" ht="12.75" customHeight="1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</row>
    <row r="905" ht="12.75" customHeight="1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</row>
    <row r="906" ht="12.75" customHeight="1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</row>
    <row r="907" ht="12.75" customHeight="1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</row>
    <row r="908" ht="12.75" customHeight="1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</row>
    <row r="909" ht="12.75" customHeight="1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</row>
    <row r="910" ht="12.75" customHeight="1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</row>
    <row r="911" ht="12.75" customHeight="1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</row>
    <row r="912" ht="12.75" customHeight="1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</row>
    <row r="913" ht="12.75" customHeight="1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</row>
    <row r="914" ht="12.75" customHeight="1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</row>
    <row r="915" ht="12.75" customHeight="1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</row>
    <row r="916" ht="12.75" customHeight="1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</row>
    <row r="917" ht="12.75" customHeight="1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</row>
    <row r="918" ht="12.75" customHeight="1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</row>
    <row r="919" ht="12.75" customHeight="1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</row>
    <row r="920" ht="12.75" customHeight="1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</row>
    <row r="921" ht="12.75" customHeight="1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</row>
    <row r="922" ht="12.75" customHeight="1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</row>
    <row r="923" ht="12.75" customHeight="1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</row>
    <row r="924" ht="12.75" customHeight="1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</row>
    <row r="925" ht="12.75" customHeight="1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</row>
    <row r="926" ht="12.75" customHeight="1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</row>
    <row r="927" ht="12.75" customHeight="1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</row>
    <row r="928" ht="12.75" customHeight="1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</row>
    <row r="929" ht="12.75" customHeight="1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</row>
    <row r="930" ht="12.75" customHeight="1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</row>
    <row r="931" ht="12.75" customHeight="1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</row>
    <row r="932" ht="12.75" customHeight="1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</row>
    <row r="933" ht="12.75" customHeight="1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</row>
    <row r="934" ht="12.75" customHeight="1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</row>
    <row r="935" ht="12.75" customHeight="1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</row>
    <row r="936" ht="12.75" customHeight="1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</row>
    <row r="937" ht="12.75" customHeight="1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</row>
    <row r="938" ht="12.75" customHeight="1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</row>
    <row r="939" ht="12.75" customHeight="1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</row>
    <row r="940" ht="12.75" customHeight="1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</row>
    <row r="941" ht="12.75" customHeight="1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</row>
    <row r="942" ht="12.75" customHeight="1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</row>
    <row r="943" ht="12.75" customHeight="1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</row>
    <row r="944" ht="12.75" customHeight="1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</row>
    <row r="945" ht="12.75" customHeight="1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</row>
    <row r="946" ht="12.75" customHeight="1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</row>
    <row r="947" ht="12.75" customHeight="1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</row>
    <row r="948" ht="12.75" customHeight="1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</row>
    <row r="949" ht="12.75" customHeight="1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</row>
    <row r="950" ht="12.75" customHeight="1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</row>
    <row r="951" ht="12.75" customHeight="1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</row>
    <row r="952" ht="12.75" customHeight="1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</row>
    <row r="953" ht="12.75" customHeight="1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</row>
    <row r="954" ht="12.75" customHeight="1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</row>
    <row r="955" ht="12.75" customHeight="1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</row>
    <row r="956" ht="12.75" customHeight="1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</row>
    <row r="957" ht="12.75" customHeight="1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</row>
    <row r="958" ht="12.75" customHeight="1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</row>
    <row r="959" ht="12.75" customHeight="1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</row>
    <row r="960" ht="12.75" customHeight="1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</row>
    <row r="961" ht="12.75" customHeight="1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</row>
    <row r="962" ht="12.75" customHeight="1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</row>
    <row r="963" ht="12.75" customHeight="1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</row>
    <row r="964" ht="12.75" customHeight="1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</row>
    <row r="965" ht="12.75" customHeight="1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</row>
    <row r="966" ht="12.75" customHeight="1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</row>
    <row r="967" ht="12.75" customHeight="1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</row>
    <row r="968" ht="12.75" customHeight="1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</row>
    <row r="969" ht="12.75" customHeight="1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</row>
    <row r="970" ht="12.75" customHeight="1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</row>
    <row r="971" ht="12.75" customHeight="1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</row>
    <row r="972" ht="12.75" customHeight="1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</row>
    <row r="973" ht="12.75" customHeight="1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</row>
    <row r="974" ht="12.75" customHeight="1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</row>
    <row r="975" ht="12.75" customHeight="1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</row>
    <row r="976" ht="12.75" customHeight="1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</row>
    <row r="977" ht="12.75" customHeight="1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</row>
    <row r="978" ht="12.75" customHeight="1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</row>
    <row r="979" ht="12.75" customHeight="1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</row>
    <row r="980" ht="12.75" customHeight="1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</row>
    <row r="981" ht="12.75" customHeight="1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</row>
    <row r="982" ht="12.75" customHeight="1">
      <c r="A982" s="130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</row>
    <row r="983" ht="12.75" customHeight="1">
      <c r="A983" s="130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</row>
    <row r="984" ht="12.75" customHeight="1">
      <c r="A984" s="130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</row>
    <row r="985" ht="12.75" customHeight="1">
      <c r="A985" s="130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</row>
    <row r="986" ht="12.75" customHeight="1">
      <c r="A986" s="130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</row>
    <row r="987" ht="12.75" customHeight="1">
      <c r="A987" s="130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</row>
    <row r="988" ht="12.75" customHeight="1">
      <c r="A988" s="130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</row>
    <row r="989" ht="12.75" customHeight="1">
      <c r="A989" s="130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</row>
    <row r="990" ht="12.75" customHeight="1">
      <c r="A990" s="130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</row>
    <row r="991" ht="12.75" customHeight="1">
      <c r="A991" s="130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</row>
    <row r="992" ht="12.75" customHeight="1">
      <c r="A992" s="130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</row>
    <row r="993" ht="12.75" customHeight="1">
      <c r="A993" s="130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</row>
    <row r="994" ht="12.75" customHeight="1">
      <c r="A994" s="130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</row>
    <row r="995" ht="12.75" customHeight="1">
      <c r="A995" s="130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</row>
    <row r="996" ht="12.75" customHeight="1">
      <c r="A996" s="130"/>
      <c r="B996" s="130"/>
      <c r="C996" s="130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</row>
    <row r="997" ht="12.75" customHeight="1">
      <c r="A997" s="130"/>
      <c r="B997" s="130"/>
      <c r="C997" s="130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</row>
    <row r="998" ht="12.75" customHeight="1">
      <c r="A998" s="130"/>
      <c r="B998" s="130"/>
      <c r="C998" s="130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</row>
    <row r="999" ht="12.75" customHeight="1">
      <c r="A999" s="130"/>
      <c r="B999" s="130"/>
      <c r="C999" s="130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</row>
    <row r="1000" ht="12.75" customHeight="1">
      <c r="A1000" s="130"/>
      <c r="B1000" s="130"/>
      <c r="C1000" s="130"/>
      <c r="D1000" s="130"/>
      <c r="E1000" s="130"/>
      <c r="F1000" s="130"/>
      <c r="G1000" s="130"/>
      <c r="H1000" s="130"/>
      <c r="I1000" s="130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</row>
  </sheetData>
  <mergeCells count="6">
    <mergeCell ref="A1:D1"/>
    <mergeCell ref="A3:D3"/>
    <mergeCell ref="A6:A8"/>
    <mergeCell ref="C6:C8"/>
    <mergeCell ref="G11:L11"/>
    <mergeCell ref="A23:D23"/>
  </mergeCells>
  <printOptions/>
  <pageMargins bottom="0.7875" footer="0.0" header="0.0" left="0.7875" right="0.7875" top="0.7875"/>
  <pageSetup paperSize="9" orientation="portrait"/>
  <drawing r:id="rId1"/>
</worksheet>
</file>