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Andréia\Google Drive\ifc\"/>
    </mc:Choice>
  </mc:AlternateContent>
  <xr:revisionPtr revIDLastSave="0" documentId="13_ncr:1_{127D531C-EAC6-4392-A1EF-F7A66BA70315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eitori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21" roundtripDataSignature="AMtx7mhy0dHiRvs4pcQv8tkdPvmZu1WMXg=="/>
    </ext>
  </extLst>
</workbook>
</file>

<file path=xl/calcChain.xml><?xml version="1.0" encoding="utf-8"?>
<calcChain xmlns="http://schemas.openxmlformats.org/spreadsheetml/2006/main">
  <c r="D134" i="2" l="1"/>
  <c r="F128" i="2"/>
  <c r="F146" i="2" s="1"/>
  <c r="E128" i="2"/>
  <c r="E146" i="2" s="1"/>
  <c r="D107" i="2"/>
  <c r="D106" i="2"/>
  <c r="D105" i="2"/>
  <c r="D104" i="2"/>
  <c r="D103" i="2"/>
  <c r="D97" i="2"/>
  <c r="D96" i="2"/>
  <c r="D95" i="2"/>
  <c r="D94" i="2"/>
  <c r="D92" i="2"/>
  <c r="D73" i="2"/>
  <c r="F73" i="2" s="1"/>
  <c r="D72" i="2"/>
  <c r="D67" i="2"/>
  <c r="D66" i="2"/>
  <c r="D68" i="2" s="1"/>
  <c r="D48" i="2"/>
  <c r="E39" i="2"/>
  <c r="F33" i="2"/>
  <c r="F35" i="2" s="1"/>
  <c r="E33" i="2"/>
  <c r="G27" i="2"/>
  <c r="G28" i="2" s="1"/>
  <c r="F36" i="2" s="1"/>
  <c r="F40" i="2" s="1"/>
  <c r="F39" i="2" s="1"/>
  <c r="G26" i="2"/>
  <c r="F37" i="2" s="1"/>
  <c r="G25" i="2"/>
  <c r="F78" i="2" s="1"/>
  <c r="E73" i="2" l="1"/>
  <c r="E72" i="2"/>
  <c r="E34" i="2"/>
  <c r="E35" i="2"/>
  <c r="F72" i="2"/>
  <c r="E78" i="2"/>
  <c r="F34" i="2"/>
  <c r="F41" i="2" s="1"/>
  <c r="F67" i="2" s="1"/>
  <c r="F66" i="2" l="1"/>
  <c r="F68" i="2" s="1"/>
  <c r="F86" i="2" s="1"/>
  <c r="E41" i="2"/>
  <c r="E142" i="2"/>
  <c r="E106" i="2"/>
  <c r="E104" i="2"/>
  <c r="E113" i="2"/>
  <c r="E114" i="2" s="1"/>
  <c r="E119" i="2" s="1"/>
  <c r="E108" i="2"/>
  <c r="E62" i="2"/>
  <c r="E61" i="2"/>
  <c r="E60" i="2"/>
  <c r="E59" i="2"/>
  <c r="E58" i="2"/>
  <c r="E47" i="2"/>
  <c r="E46" i="2"/>
  <c r="E107" i="2"/>
  <c r="E105" i="2"/>
  <c r="E103" i="2"/>
  <c r="E77" i="2"/>
  <c r="E75" i="2" s="1"/>
  <c r="E81" i="2" s="1"/>
  <c r="E87" i="2" s="1"/>
  <c r="E66" i="2"/>
  <c r="E68" i="2" s="1"/>
  <c r="E86" i="2" s="1"/>
  <c r="E57" i="2"/>
  <c r="E56" i="2"/>
  <c r="E55" i="2"/>
  <c r="E48" i="2"/>
  <c r="E67" i="2"/>
  <c r="F108" i="2"/>
  <c r="F107" i="2"/>
  <c r="F105" i="2"/>
  <c r="F103" i="2"/>
  <c r="F77" i="2"/>
  <c r="F75" i="2" s="1"/>
  <c r="F56" i="2"/>
  <c r="F55" i="2"/>
  <c r="F48" i="2"/>
  <c r="F142" i="2"/>
  <c r="F106" i="2"/>
  <c r="F104" i="2"/>
  <c r="F62" i="2"/>
  <c r="F61" i="2"/>
  <c r="F60" i="2"/>
  <c r="F59" i="2"/>
  <c r="F58" i="2"/>
  <c r="F47" i="2"/>
  <c r="F46" i="2"/>
  <c r="F81" i="2"/>
  <c r="F87" i="2" s="1"/>
  <c r="F49" i="2" l="1"/>
  <c r="F50" i="2"/>
  <c r="F51" i="2" s="1"/>
  <c r="F85" i="2" s="1"/>
  <c r="F88" i="2" s="1"/>
  <c r="F94" i="2"/>
  <c r="F97" i="2"/>
  <c r="F92" i="2"/>
  <c r="F95" i="2"/>
  <c r="F96" i="2" s="1"/>
  <c r="F109" i="2"/>
  <c r="F118" i="2" s="1"/>
  <c r="F113" i="2"/>
  <c r="F114" i="2" s="1"/>
  <c r="F119" i="2" s="1"/>
  <c r="E109" i="2"/>
  <c r="E118" i="2" s="1"/>
  <c r="E120" i="2" s="1"/>
  <c r="E145" i="2" s="1"/>
  <c r="E49" i="2"/>
  <c r="F120" i="2" l="1"/>
  <c r="F145" i="2" s="1"/>
  <c r="F143" i="2"/>
  <c r="E50" i="2"/>
  <c r="E51" i="2" s="1"/>
  <c r="E85" i="2" s="1"/>
  <c r="E88" i="2" s="1"/>
  <c r="E95" i="2"/>
  <c r="E96" i="2" s="1"/>
  <c r="E92" i="2"/>
  <c r="E94" i="2"/>
  <c r="E97" i="2"/>
  <c r="F93" i="2"/>
  <c r="F98" i="2" s="1"/>
  <c r="F144" i="2" s="1"/>
  <c r="E143" i="2" l="1"/>
  <c r="E93" i="2"/>
  <c r="E98" i="2" s="1"/>
  <c r="E144" i="2" s="1"/>
  <c r="F132" i="2"/>
  <c r="F147" i="2"/>
  <c r="F133" i="2" l="1"/>
  <c r="F136" i="2" s="1"/>
  <c r="E132" i="2"/>
  <c r="E147" i="2"/>
  <c r="E133" i="2" l="1"/>
  <c r="F137" i="2"/>
  <c r="F135" i="2"/>
  <c r="F134" i="2" l="1"/>
  <c r="F138" i="2" s="1"/>
  <c r="F148" i="2" s="1"/>
  <c r="F149" i="2" s="1"/>
  <c r="D154" i="2" s="1"/>
  <c r="F154" i="2" s="1"/>
  <c r="E136" i="2"/>
  <c r="E135" i="2"/>
  <c r="E137" i="2"/>
  <c r="E134" i="2" l="1"/>
  <c r="E138" i="2" s="1"/>
  <c r="E148" i="2" s="1"/>
  <c r="E149" i="2" s="1"/>
  <c r="D153" i="2" s="1"/>
  <c r="D155" i="2" l="1"/>
  <c r="F153" i="2"/>
  <c r="F155" i="2" s="1"/>
  <c r="E156" i="2" s="1"/>
</calcChain>
</file>

<file path=xl/sharedStrings.xml><?xml version="1.0" encoding="utf-8"?>
<sst xmlns="http://schemas.openxmlformats.org/spreadsheetml/2006/main" count="266" uniqueCount="148">
  <si>
    <t>SC000223/2020</t>
  </si>
  <si>
    <t>Planilha de Custo e Formação de Preço Oficial</t>
  </si>
  <si>
    <t>Número do processo</t>
  </si>
  <si>
    <t>23348.00XXXX/XXXX-XX</t>
  </si>
  <si>
    <t>Licitação nº</t>
  </si>
  <si>
    <t>XX/XXXX</t>
  </si>
  <si>
    <t>Discriminação dos Serviços (dados referentes à contratação)</t>
  </si>
  <si>
    <t>A</t>
  </si>
  <si>
    <t>Data de apreciação da proposta (dia/mês/ano)</t>
  </si>
  <si>
    <t>B</t>
  </si>
  <si>
    <t>Município/DF</t>
  </si>
  <si>
    <t>Blumenau/SC</t>
  </si>
  <si>
    <t>C</t>
  </si>
  <si>
    <t>CCT</t>
  </si>
  <si>
    <t>D</t>
  </si>
  <si>
    <t>Nº de meses de execução contratual</t>
  </si>
  <si>
    <t>Identificação do serviço</t>
  </si>
  <si>
    <t>Tipo de serviço</t>
  </si>
  <si>
    <t>Unidade de medida</t>
  </si>
  <si>
    <t>Quantidade total a contratar</t>
  </si>
  <si>
    <t>Posto de serviço</t>
  </si>
  <si>
    <t>Mão de obra vinculada à execução contratual</t>
  </si>
  <si>
    <t>Dados para composição dos custos referentes a mão de obra</t>
  </si>
  <si>
    <t>Vigilância</t>
  </si>
  <si>
    <t>Classificação Brasileira de Ocupação (CBO)</t>
  </si>
  <si>
    <t>Salário normativo da categoria profissional</t>
  </si>
  <si>
    <t>Valor da hora</t>
  </si>
  <si>
    <t>Categoria profissional</t>
  </si>
  <si>
    <t>Valor da hora com periculosidade</t>
  </si>
  <si>
    <t>Data base da categoria</t>
  </si>
  <si>
    <t>adicional por hora norturna</t>
  </si>
  <si>
    <t>Valor vale transporte</t>
  </si>
  <si>
    <t>adicional noturno</t>
  </si>
  <si>
    <t>Valor auxílio alimentação:</t>
  </si>
  <si>
    <t>Módulo 1 - Composição da remuneração</t>
  </si>
  <si>
    <t>DIURNO</t>
  </si>
  <si>
    <t>NOTURNO</t>
  </si>
  <si>
    <t>Composição da remuneração</t>
  </si>
  <si>
    <t>%</t>
  </si>
  <si>
    <t>Valor (R$)</t>
  </si>
  <si>
    <t>Salário Base</t>
  </si>
  <si>
    <t>Adicional de periculosidade</t>
  </si>
  <si>
    <t>Adicional de insalubridade</t>
  </si>
  <si>
    <t>Adicional noturno</t>
  </si>
  <si>
    <t>E</t>
  </si>
  <si>
    <t>Adicional de hora noturna reduzida</t>
  </si>
  <si>
    <t>F</t>
  </si>
  <si>
    <t>Adicional de hora extra no feriado trabalhado</t>
  </si>
  <si>
    <t>G</t>
  </si>
  <si>
    <t>Outros (especificar)</t>
  </si>
  <si>
    <t>Reflexo DSR sobre adicional noturno</t>
  </si>
  <si>
    <t>TOTAL</t>
  </si>
  <si>
    <t>Módulo 2 – Encargos e benefícios anuais, mensais e diários</t>
  </si>
  <si>
    <t>Submódulo 2.1 – 13º (décimo terceiro) salário, férias e adicional de férias</t>
  </si>
  <si>
    <t>2.1</t>
  </si>
  <si>
    <t>13º (décimo terceiro) salário, férias e adicional de férias</t>
  </si>
  <si>
    <t>13º (décimo terceiro) salário</t>
  </si>
  <si>
    <t>Férias</t>
  </si>
  <si>
    <t>Adicional de férias</t>
  </si>
  <si>
    <t>Subtotal</t>
  </si>
  <si>
    <t>Incidência do submódulo 2.2 sobre o 13º, férias e adicional de férias</t>
  </si>
  <si>
    <t>Submódulo 2.2 – Encargos previdenciários (GPS), fundo de garantia por tempo de serviço (FGTS) e outras contribuições</t>
  </si>
  <si>
    <t>Composição do GPS e FGTS</t>
  </si>
  <si>
    <t>INSS – empregador</t>
  </si>
  <si>
    <t>Salário-educação</t>
  </si>
  <si>
    <t>SAT</t>
  </si>
  <si>
    <t>SESC ou SESI</t>
  </si>
  <si>
    <t>SENAI - SENAC</t>
  </si>
  <si>
    <t>SEBRAE</t>
  </si>
  <si>
    <t>INCRA</t>
  </si>
  <si>
    <t>H</t>
  </si>
  <si>
    <t>FGTS</t>
  </si>
  <si>
    <t>GPS e FGTS</t>
  </si>
  <si>
    <t>GPS – Guia da Previdência Social</t>
  </si>
  <si>
    <t>FGTS – Fundo de Garantia por Tempo de Serviço</t>
  </si>
  <si>
    <t>Submódulo 2.3 – Benefícios mensais e diários</t>
  </si>
  <si>
    <t>2.3</t>
  </si>
  <si>
    <t>Benefícios mensais e diários</t>
  </si>
  <si>
    <t>Transporte</t>
  </si>
  <si>
    <t>Auxílio-refeição/alimentação</t>
  </si>
  <si>
    <t>Assistência ao trabalhador (saúde e qualif. profissional)</t>
  </si>
  <si>
    <t>-</t>
  </si>
  <si>
    <t>D.1</t>
  </si>
  <si>
    <t>Seguro de vida</t>
  </si>
  <si>
    <t>Prêmio Assiduidade</t>
  </si>
  <si>
    <t>D.2</t>
  </si>
  <si>
    <t>Intervalo Intrajornada</t>
  </si>
  <si>
    <t>D.3</t>
  </si>
  <si>
    <t>Contribuição Assistencial Patronal</t>
  </si>
  <si>
    <t>D.4</t>
  </si>
  <si>
    <t>Quadro-resumo do Módulo 2 – Encargos e benefícios anuais, mensais e diários</t>
  </si>
  <si>
    <t>Encargos e benefícios anuais, mensais e diários</t>
  </si>
  <si>
    <t>2.2</t>
  </si>
  <si>
    <t>GPS, FGTS e outras contribuições</t>
  </si>
  <si>
    <t>Módulo 3 –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</si>
  <si>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</si>
  <si>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</si>
  <si>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</si>
  <si>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</si>
  <si>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</si>
  <si>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</si>
  <si>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</si>
  <si>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– Custo de Reposição do profissional ausente</t>
  </si>
  <si>
    <t>Submódulo 4.1 – Ausências legais</t>
  </si>
  <si>
    <t>4.1</t>
  </si>
  <si>
    <t>Ausências legais</t>
  </si>
  <si>
    <t>Licença-paternidade</t>
  </si>
  <si>
    <t>Ausência por acidente de trabalho</t>
  </si>
  <si>
    <t>Afastamento maternidade</t>
  </si>
  <si>
    <t>Submódulo 4.2 – Intrajornada</t>
  </si>
  <si>
    <t>4.2</t>
  </si>
  <si>
    <t>Intrajornada</t>
  </si>
  <si>
    <t>Intervalo para repouso ou alimentação</t>
  </si>
  <si>
    <t>Quadro-resumo do Módulo 4 –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</si>
  <si>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</si>
  <si>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</si>
  <si>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</si>
  <si>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</si>
  <si>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</si>
  <si>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</si>
  <si>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</si>
  <si>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</si>
  <si>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</si>
  <si>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</si>
  <si>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</si>
  <si>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C1</t>
  </si>
  <si>
    <t>Tributos federais (especificar)</t>
  </si>
  <si>
    <t>C2</t>
  </si>
  <si>
    <t>Tributos estaduais (especificar)</t>
  </si>
  <si>
    <t>C3</t>
  </si>
  <si>
    <t>Tributos municipais (especificar)</t>
  </si>
  <si>
    <t>Quadro-resumo do custo por empregado</t>
  </si>
  <si>
    <t>Mão de obra vinculada à execução contratual (valor por empregado)</t>
  </si>
  <si>
    <t>Subtotal (A + B +C+ D+ E)</t>
  </si>
  <si>
    <t>Valor total por empregado</t>
  </si>
  <si>
    <t>Quadro-resumo do valor mensal dos serviços</t>
  </si>
  <si>
    <t>Tipo</t>
  </si>
  <si>
    <t>Valor proposto por empregado</t>
  </si>
  <si>
    <t>Valor por posto</t>
  </si>
  <si>
    <t>Quant. postos</t>
  </si>
  <si>
    <t>Valor Total (mensal)</t>
  </si>
  <si>
    <t>Vigilante diurno</t>
  </si>
  <si>
    <t>Vigilante noturno</t>
  </si>
  <si>
    <t>Valor Global da Proposta</t>
  </si>
  <si>
    <t>30 meses</t>
  </si>
  <si>
    <t>Data e Horário</t>
  </si>
  <si>
    <t>xx/xx/xxxx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</si>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</sst>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R$ -416]#,##0.00"/>
    <numFmt numFmtId="165" formatCode="&quot;R$ &quot;#,##0.00\ ;&quot;(R$ &quot;#,##0.00\)"/>
    <numFmt numFmtId="166" formatCode="mm/dd/yyyy"/>
    <numFmt numFmtId="167" formatCode="[$R$-416]\ #,##0.00;[Red]\-[$R$-416]\ #,##0.00"/>
    <numFmt numFmtId="168" formatCode="0.000%"/>
  </numFmts>
  <fonts count="10" x14ac:knownFonts="1">
    <font>
      <sz val="11"/>
      <color rgb="FF000000"/>
      <name val="Arial"/>
    </font>
    <font>
      <sz val="11"/>
      <name val="Arial"/>
    </font>
    <font>
      <sz val="12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Calibri"/>
    </font>
    <font>
      <b/>
      <sz val="6"/>
      <color rgb="FF000000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b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166" fontId="3" fillId="2" borderId="3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2" fontId="3" fillId="0" borderId="0" xfId="0" applyNumberFormat="1" applyFont="1"/>
    <xf numFmtId="0" fontId="3" fillId="2" borderId="3" xfId="0" applyFont="1" applyFill="1" applyBorder="1" applyAlignment="1">
      <alignment horizontal="left"/>
    </xf>
    <xf numFmtId="167" fontId="3" fillId="2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165" fontId="4" fillId="3" borderId="3" xfId="0" applyNumberFormat="1" applyFont="1" applyFill="1" applyBorder="1" applyAlignment="1">
      <alignment horizontal="center" vertical="top" wrapText="1"/>
    </xf>
    <xf numFmtId="165" fontId="4" fillId="3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5" fontId="3" fillId="0" borderId="3" xfId="0" applyNumberFormat="1" applyFont="1" applyBorder="1"/>
    <xf numFmtId="10" fontId="3" fillId="0" borderId="3" xfId="0" applyNumberFormat="1" applyFont="1" applyBorder="1" applyAlignment="1">
      <alignment horizontal="center"/>
    </xf>
    <xf numFmtId="167" fontId="3" fillId="0" borderId="0" xfId="0" applyNumberFormat="1" applyFont="1"/>
    <xf numFmtId="0" fontId="4" fillId="0" borderId="0" xfId="0" applyFont="1"/>
    <xf numFmtId="0" fontId="4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165" fontId="4" fillId="4" borderId="3" xfId="0" applyNumberFormat="1" applyFont="1" applyFill="1" applyBorder="1" applyAlignment="1">
      <alignment horizontal="center" vertical="top" wrapText="1"/>
    </xf>
    <xf numFmtId="165" fontId="4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10" fontId="3" fillId="0" borderId="0" xfId="0" applyNumberFormat="1" applyFont="1"/>
    <xf numFmtId="0" fontId="3" fillId="4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top" wrapText="1"/>
    </xf>
    <xf numFmtId="167" fontId="3" fillId="4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0" fontId="4" fillId="4" borderId="3" xfId="0" applyFont="1" applyFill="1" applyBorder="1"/>
    <xf numFmtId="10" fontId="4" fillId="4" borderId="3" xfId="0" applyNumberFormat="1" applyFont="1" applyFill="1" applyBorder="1" applyAlignment="1">
      <alignment horizontal="center"/>
    </xf>
    <xf numFmtId="165" fontId="4" fillId="4" borderId="3" xfId="0" applyNumberFormat="1" applyFont="1" applyFill="1" applyBorder="1"/>
    <xf numFmtId="167" fontId="3" fillId="0" borderId="0" xfId="0" applyNumberFormat="1" applyFont="1" applyAlignment="1">
      <alignment horizontal="center"/>
    </xf>
    <xf numFmtId="165" fontId="3" fillId="0" borderId="0" xfId="0" applyNumberFormat="1" applyFont="1"/>
    <xf numFmtId="167" fontId="3" fillId="0" borderId="3" xfId="0" applyNumberFormat="1" applyFont="1" applyBorder="1" applyAlignment="1">
      <alignment horizontal="center"/>
    </xf>
    <xf numFmtId="167" fontId="4" fillId="0" borderId="0" xfId="0" applyNumberFormat="1" applyFont="1"/>
    <xf numFmtId="4" fontId="3" fillId="0" borderId="3" xfId="0" applyNumberFormat="1" applyFont="1" applyBorder="1" applyAlignment="1">
      <alignment horizontal="center"/>
    </xf>
    <xf numFmtId="0" fontId="3" fillId="5" borderId="3" xfId="0" applyFont="1" applyFill="1" applyBorder="1"/>
    <xf numFmtId="10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/>
    <xf numFmtId="10" fontId="3" fillId="4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 vertical="top" wrapText="1"/>
    </xf>
    <xf numFmtId="165" fontId="4" fillId="6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0" fontId="3" fillId="0" borderId="0" xfId="0" applyNumberFormat="1" applyFont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top" wrapText="1"/>
    </xf>
    <xf numFmtId="168" fontId="3" fillId="0" borderId="3" xfId="0" applyNumberFormat="1" applyFont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/>
    </xf>
    <xf numFmtId="165" fontId="3" fillId="4" borderId="3" xfId="0" applyNumberFormat="1" applyFont="1" applyFill="1" applyBorder="1"/>
    <xf numFmtId="0" fontId="8" fillId="4" borderId="3" xfId="0" applyFont="1" applyFill="1" applyBorder="1" applyAlignment="1">
      <alignment horizontal="center"/>
    </xf>
    <xf numFmtId="4" fontId="4" fillId="0" borderId="0" xfId="0" applyNumberFormat="1" applyFont="1"/>
    <xf numFmtId="0" fontId="9" fillId="0" borderId="0" xfId="0" applyFont="1"/>
    <xf numFmtId="167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/>
    <xf numFmtId="3" fontId="3" fillId="0" borderId="3" xfId="0" applyNumberFormat="1" applyFont="1" applyBorder="1" applyAlignment="1">
      <alignment horizontal="center"/>
    </xf>
    <xf numFmtId="0" fontId="3" fillId="4" borderId="3" xfId="0" applyFont="1" applyFill="1" applyBorder="1"/>
    <xf numFmtId="0" fontId="1" fillId="0" borderId="2" xfId="0" applyFont="1" applyBorder="1"/>
    <xf numFmtId="0" fontId="4" fillId="0" borderId="1" xfId="0" applyFont="1" applyBorder="1" applyAlignment="1">
      <alignment horizontal="center" vertical="center"/>
    </xf>
    <xf numFmtId="0" fontId="1" fillId="0" borderId="4" xfId="0" applyFont="1" applyBorder="1"/>
    <xf numFmtId="0" fontId="4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165" fontId="4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1" Type="http://customschemas.google.com/relationships/workbookmetadata" Target="metadata"/><Relationship Id="rId25" Type="http://schemas.openxmlformats.org/officeDocument/2006/relationships/calcChain" Target="calcChain.xml"/><Relationship Id="rId1" Type="http://schemas.openxmlformats.org/officeDocument/2006/relationships/worksheet" Target="worksheets/sheet1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>
      <selection activeCell="D15" sqref="D15"/>
    </sheetView>
  </sheetViews>
  <sheetFormatPr defaultColWidth="12.59765625" defaultRowHeight="15" customHeight="1" x14ac:dyDescent="0.25"/>
  <cols>
    <col min="1" max="1" width="1.59765625" customWidth="1"/>
    <col min="2" max="2" width="5.19921875" customWidth="1"/>
    <col min="3" max="3" width="44.09765625" customWidth="1"/>
    <col min="4" max="4" width="15" customWidth="1"/>
    <col min="5" max="6" width="13" customWidth="1"/>
    <col min="7" max="12" width="10.5" customWidth="1"/>
    <col min="13" max="26" width="8.59765625" customWidth="1"/>
  </cols>
  <sheetData>
    <row r="1" spans="1:26" ht="12.75" customHeight="1" x14ac:dyDescent="0.25">
      <c r="A1" s="2"/>
      <c r="B1" s="3"/>
      <c r="C1" s="2"/>
      <c r="D1" s="4"/>
      <c r="E1" s="2"/>
      <c r="F1" s="3"/>
      <c r="G1" s="2"/>
      <c r="H1" s="2"/>
      <c r="I1" s="2"/>
      <c r="J1" s="2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2"/>
      <c r="B2" s="79" t="s">
        <v>1</v>
      </c>
      <c r="C2" s="80"/>
      <c r="D2" s="80"/>
      <c r="E2" s="80"/>
      <c r="F2" s="78"/>
      <c r="G2" s="2"/>
      <c r="H2" s="2"/>
      <c r="I2" s="2"/>
      <c r="J2" s="2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2"/>
      <c r="B3" s="4"/>
      <c r="C3" s="2"/>
      <c r="D3" s="6"/>
      <c r="E3" s="2"/>
      <c r="F3" s="2"/>
      <c r="G3" s="2"/>
      <c r="H3" s="2"/>
      <c r="I3" s="2"/>
      <c r="J3" s="2"/>
      <c r="K3" s="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2"/>
      <c r="B4" s="81" t="s">
        <v>2</v>
      </c>
      <c r="C4" s="78"/>
      <c r="D4" s="82" t="s">
        <v>3</v>
      </c>
      <c r="E4" s="78"/>
      <c r="F4" s="2"/>
      <c r="G4" s="2"/>
      <c r="H4" s="2"/>
      <c r="I4" s="2"/>
      <c r="J4" s="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2"/>
      <c r="B5" s="83" t="s">
        <v>4</v>
      </c>
      <c r="C5" s="78"/>
      <c r="D5" s="82" t="s">
        <v>5</v>
      </c>
      <c r="E5" s="78"/>
      <c r="F5" s="2"/>
      <c r="G5" s="2"/>
      <c r="H5" s="2"/>
      <c r="I5" s="2"/>
      <c r="J5" s="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2"/>
      <c r="B6" s="4"/>
      <c r="C6" s="2"/>
      <c r="D6" s="6"/>
      <c r="E6" s="2"/>
      <c r="F6" s="2"/>
      <c r="G6" s="2"/>
      <c r="H6" s="2"/>
      <c r="I6" s="2"/>
      <c r="J6" s="2"/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2"/>
      <c r="B7" s="84" t="s">
        <v>145</v>
      </c>
      <c r="C7" s="85"/>
      <c r="D7" s="85"/>
      <c r="E7" s="85"/>
      <c r="F7" s="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8"/>
      <c r="W7" s="8"/>
      <c r="X7" s="8"/>
      <c r="Y7" s="8"/>
      <c r="Z7" s="8"/>
    </row>
    <row r="8" spans="1:26" ht="12.75" customHeight="1" x14ac:dyDescent="0.3">
      <c r="A8" s="2"/>
      <c r="B8" s="4"/>
      <c r="C8" s="2"/>
      <c r="D8" s="6"/>
      <c r="E8" s="2"/>
      <c r="F8" s="2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8"/>
      <c r="W8" s="8"/>
      <c r="X8" s="8"/>
      <c r="Y8" s="8"/>
      <c r="Z8" s="8"/>
    </row>
    <row r="9" spans="1:26" ht="12.75" customHeight="1" x14ac:dyDescent="0.3">
      <c r="A9" s="2"/>
      <c r="B9" s="86" t="s">
        <v>6</v>
      </c>
      <c r="C9" s="85"/>
      <c r="D9" s="85"/>
      <c r="E9" s="85"/>
      <c r="F9" s="2"/>
      <c r="G9" s="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8"/>
      <c r="W9" s="8"/>
      <c r="X9" s="8"/>
      <c r="Y9" s="8"/>
      <c r="Z9" s="8"/>
    </row>
    <row r="10" spans="1:26" ht="12.75" customHeight="1" x14ac:dyDescent="0.3">
      <c r="A10" s="2"/>
      <c r="B10" s="4"/>
      <c r="C10" s="2"/>
      <c r="D10" s="6"/>
      <c r="E10" s="2"/>
      <c r="F10" s="2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8"/>
      <c r="W10" s="8"/>
      <c r="X10" s="8"/>
      <c r="Y10" s="8"/>
      <c r="Z10" s="8"/>
    </row>
    <row r="11" spans="1:26" ht="12.75" customHeight="1" x14ac:dyDescent="0.3">
      <c r="A11" s="2"/>
      <c r="B11" s="9" t="s">
        <v>7</v>
      </c>
      <c r="C11" s="10" t="s">
        <v>8</v>
      </c>
      <c r="D11" s="11" t="s">
        <v>146</v>
      </c>
      <c r="E11" s="2"/>
      <c r="F11" s="2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8"/>
      <c r="W11" s="8"/>
      <c r="X11" s="8"/>
      <c r="Y11" s="8"/>
      <c r="Z11" s="8"/>
    </row>
    <row r="12" spans="1:26" ht="12.75" customHeight="1" x14ac:dyDescent="0.3">
      <c r="A12" s="2"/>
      <c r="B12" s="9" t="s">
        <v>9</v>
      </c>
      <c r="C12" s="10" t="s">
        <v>10</v>
      </c>
      <c r="D12" s="12" t="s">
        <v>11</v>
      </c>
      <c r="E12" s="2"/>
      <c r="F12" s="2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8"/>
      <c r="W12" s="8"/>
      <c r="X12" s="8"/>
      <c r="Y12" s="8"/>
      <c r="Z12" s="8"/>
    </row>
    <row r="13" spans="1:26" ht="12.75" customHeight="1" x14ac:dyDescent="0.3">
      <c r="A13" s="2"/>
      <c r="B13" s="9" t="s">
        <v>12</v>
      </c>
      <c r="C13" s="10" t="s">
        <v>13</v>
      </c>
      <c r="D13" s="13" t="s">
        <v>0</v>
      </c>
      <c r="E13" s="2"/>
      <c r="F13" s="2"/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8"/>
      <c r="W13" s="8"/>
      <c r="X13" s="8"/>
      <c r="Y13" s="8"/>
      <c r="Z13" s="8"/>
    </row>
    <row r="14" spans="1:26" ht="12.75" customHeight="1" x14ac:dyDescent="0.3">
      <c r="A14" s="2"/>
      <c r="B14" s="9" t="s">
        <v>14</v>
      </c>
      <c r="C14" s="10" t="s">
        <v>15</v>
      </c>
      <c r="D14" s="13">
        <v>30</v>
      </c>
      <c r="E14" s="2"/>
      <c r="F14" s="2"/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8"/>
      <c r="W14" s="8"/>
      <c r="X14" s="8"/>
      <c r="Y14" s="8"/>
      <c r="Z14" s="8"/>
    </row>
    <row r="15" spans="1:26" ht="12.75" customHeight="1" x14ac:dyDescent="0.3">
      <c r="A15" s="2"/>
      <c r="B15" s="4"/>
      <c r="C15" s="2"/>
      <c r="D15" s="6"/>
      <c r="E15" s="2"/>
      <c r="F15" s="2"/>
      <c r="G15" s="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8"/>
      <c r="W15" s="8"/>
      <c r="X15" s="8"/>
      <c r="Y15" s="8"/>
      <c r="Z15" s="8"/>
    </row>
    <row r="16" spans="1:26" ht="12.75" customHeight="1" x14ac:dyDescent="0.3">
      <c r="A16" s="2"/>
      <c r="B16" s="86" t="s">
        <v>16</v>
      </c>
      <c r="C16" s="85"/>
      <c r="D16" s="85"/>
      <c r="E16" s="2"/>
      <c r="F16" s="2"/>
      <c r="G16" s="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8"/>
      <c r="W16" s="8"/>
      <c r="X16" s="8"/>
      <c r="Y16" s="8"/>
      <c r="Z16" s="8"/>
    </row>
    <row r="17" spans="1:26" ht="12.75" customHeight="1" x14ac:dyDescent="0.3">
      <c r="A17" s="2"/>
      <c r="B17" s="3"/>
      <c r="C17" s="2"/>
      <c r="D17" s="6"/>
      <c r="E17" s="2"/>
      <c r="F17" s="2"/>
      <c r="G17" s="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8"/>
      <c r="W17" s="8"/>
      <c r="X17" s="8"/>
      <c r="Y17" s="8"/>
      <c r="Z17" s="8"/>
    </row>
    <row r="18" spans="1:26" ht="33" customHeight="1" x14ac:dyDescent="0.25">
      <c r="A18" s="2"/>
      <c r="B18" s="14" t="s">
        <v>17</v>
      </c>
      <c r="C18" s="15" t="s">
        <v>18</v>
      </c>
      <c r="D18" s="16" t="s">
        <v>19</v>
      </c>
      <c r="E18" s="17"/>
      <c r="F18" s="17"/>
      <c r="G18" s="2"/>
      <c r="H18" s="2"/>
      <c r="I18" s="2"/>
      <c r="J18" s="2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2"/>
      <c r="B19" s="9">
        <v>1</v>
      </c>
      <c r="C19" s="9" t="s">
        <v>20</v>
      </c>
      <c r="D19" s="18" t="s">
        <v>147</v>
      </c>
      <c r="E19" s="4"/>
      <c r="F19" s="4"/>
      <c r="G19" s="2"/>
      <c r="H19" s="2"/>
      <c r="I19" s="2"/>
      <c r="J19" s="2"/>
      <c r="K19" s="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2"/>
      <c r="B20" s="4"/>
      <c r="C20" s="4"/>
      <c r="D20" s="7"/>
      <c r="E20" s="4"/>
      <c r="F20" s="4"/>
      <c r="G20" s="2"/>
      <c r="H20" s="2"/>
      <c r="I20" s="2"/>
      <c r="J20" s="2"/>
      <c r="K20" s="2"/>
      <c r="L20" s="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2"/>
      <c r="B21" s="87" t="s">
        <v>21</v>
      </c>
      <c r="C21" s="85"/>
      <c r="D21" s="85"/>
      <c r="E21" s="2"/>
      <c r="F21" s="2"/>
      <c r="G21" s="2"/>
      <c r="H21" s="2"/>
      <c r="I21" s="2"/>
      <c r="J21" s="2"/>
      <c r="K21" s="2"/>
      <c r="L21" s="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2"/>
      <c r="B22" s="88" t="s">
        <v>22</v>
      </c>
      <c r="C22" s="80"/>
      <c r="D22" s="78"/>
      <c r="E22" s="2"/>
      <c r="F22" s="2"/>
      <c r="G22" s="2"/>
      <c r="H22" s="2"/>
      <c r="I22" s="2"/>
      <c r="J22" s="2"/>
      <c r="K22" s="2"/>
      <c r="L22" s="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2"/>
      <c r="B23" s="9">
        <v>1</v>
      </c>
      <c r="C23" s="10" t="s">
        <v>17</v>
      </c>
      <c r="D23" s="12" t="s">
        <v>23</v>
      </c>
      <c r="E23" s="2"/>
      <c r="F23" s="2"/>
      <c r="G23" s="2"/>
      <c r="H23" s="2"/>
      <c r="I23" s="2"/>
      <c r="J23" s="2"/>
      <c r="K23" s="2"/>
      <c r="L23" s="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5">
      <c r="A24" s="2"/>
      <c r="B24" s="9">
        <v>2</v>
      </c>
      <c r="C24" s="10" t="s">
        <v>24</v>
      </c>
      <c r="D24" s="12"/>
      <c r="E24" s="2"/>
      <c r="F24" s="2"/>
      <c r="G24" s="2"/>
      <c r="H24" s="2"/>
      <c r="I24" s="2"/>
      <c r="J24" s="2"/>
      <c r="K24" s="2"/>
      <c r="L24" s="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2"/>
      <c r="B25" s="9">
        <v>3</v>
      </c>
      <c r="C25" s="10" t="s">
        <v>25</v>
      </c>
      <c r="D25" s="12"/>
      <c r="E25" s="2"/>
      <c r="F25" s="2"/>
      <c r="G25" s="19">
        <f>D25/180</f>
        <v>0</v>
      </c>
      <c r="H25" s="2" t="s">
        <v>26</v>
      </c>
      <c r="I25" s="2"/>
      <c r="J25" s="2"/>
      <c r="K25" s="2"/>
      <c r="L25" s="5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2"/>
      <c r="B26" s="9">
        <v>4</v>
      </c>
      <c r="C26" s="10" t="s">
        <v>27</v>
      </c>
      <c r="D26" s="12"/>
      <c r="E26" s="2"/>
      <c r="F26" s="2"/>
      <c r="G26" s="19">
        <f>(D25*1.3)/180</f>
        <v>0</v>
      </c>
      <c r="H26" s="2" t="s">
        <v>28</v>
      </c>
      <c r="I26" s="2"/>
      <c r="J26" s="2"/>
      <c r="K26" s="2"/>
      <c r="L26" s="5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2"/>
      <c r="B27" s="9">
        <v>5</v>
      </c>
      <c r="C27" s="10" t="s">
        <v>29</v>
      </c>
      <c r="D27" s="11">
        <v>43862</v>
      </c>
      <c r="E27" s="2"/>
      <c r="F27" s="2"/>
      <c r="G27" s="5">
        <f>G26*0.2</f>
        <v>0</v>
      </c>
      <c r="H27" s="2" t="s">
        <v>30</v>
      </c>
      <c r="I27" s="2"/>
      <c r="J27" s="2"/>
      <c r="K27" s="2"/>
      <c r="L27" s="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2"/>
      <c r="B28" s="9">
        <v>6</v>
      </c>
      <c r="C28" s="20" t="s">
        <v>31</v>
      </c>
      <c r="D28" s="21"/>
      <c r="E28" s="2"/>
      <c r="F28" s="2"/>
      <c r="G28" s="5">
        <f>G27*105</f>
        <v>0</v>
      </c>
      <c r="H28" s="2" t="s">
        <v>32</v>
      </c>
      <c r="I28" s="2"/>
      <c r="J28" s="2"/>
      <c r="K28" s="2"/>
      <c r="L28" s="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2"/>
      <c r="B29" s="9">
        <v>7</v>
      </c>
      <c r="C29" s="20" t="s">
        <v>33</v>
      </c>
      <c r="D29" s="21"/>
      <c r="E29" s="2"/>
      <c r="F29" s="2"/>
      <c r="G29" s="2"/>
      <c r="H29" s="2"/>
      <c r="I29" s="2"/>
      <c r="J29" s="2"/>
      <c r="K29" s="2"/>
      <c r="L29" s="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2"/>
      <c r="B30" s="4"/>
      <c r="C30" s="2"/>
      <c r="D30" s="6"/>
      <c r="E30" s="2"/>
      <c r="F30" s="2"/>
      <c r="G30" s="2"/>
      <c r="H30" s="2"/>
      <c r="I30" s="2"/>
      <c r="J30" s="2"/>
      <c r="K30" s="2"/>
      <c r="L30" s="5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2"/>
      <c r="B31" s="22" t="s">
        <v>34</v>
      </c>
      <c r="C31" s="22"/>
      <c r="D31" s="3"/>
      <c r="E31" s="3" t="s">
        <v>35</v>
      </c>
      <c r="F31" s="3" t="s">
        <v>36</v>
      </c>
      <c r="G31" s="2"/>
      <c r="H31" s="2"/>
      <c r="I31" s="2"/>
      <c r="J31" s="2"/>
      <c r="K31" s="2"/>
      <c r="L31" s="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2"/>
      <c r="B32" s="23">
        <v>1</v>
      </c>
      <c r="C32" s="24" t="s">
        <v>37</v>
      </c>
      <c r="D32" s="25" t="s">
        <v>38</v>
      </c>
      <c r="E32" s="26" t="s">
        <v>39</v>
      </c>
      <c r="F32" s="26" t="s">
        <v>39</v>
      </c>
      <c r="G32" s="2"/>
      <c r="H32" s="2"/>
      <c r="I32" s="2"/>
      <c r="J32" s="2"/>
      <c r="K32" s="2"/>
      <c r="L32" s="5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2"/>
      <c r="B33" s="27" t="s">
        <v>7</v>
      </c>
      <c r="C33" s="28" t="s">
        <v>40</v>
      </c>
      <c r="D33" s="27"/>
      <c r="E33" s="29">
        <f>D25</f>
        <v>0</v>
      </c>
      <c r="F33" s="29">
        <f>D25</f>
        <v>0</v>
      </c>
      <c r="G33" s="2"/>
      <c r="H33" s="2"/>
      <c r="I33" s="2"/>
      <c r="J33" s="2"/>
      <c r="K33" s="2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2"/>
      <c r="B34" s="27" t="s">
        <v>9</v>
      </c>
      <c r="C34" s="28" t="s">
        <v>41</v>
      </c>
      <c r="D34" s="30">
        <v>0.3</v>
      </c>
      <c r="E34" s="29">
        <f>E33*D34</f>
        <v>0</v>
      </c>
      <c r="F34" s="29">
        <f>(F33*D34)</f>
        <v>0</v>
      </c>
      <c r="G34" s="2"/>
      <c r="H34" s="2"/>
      <c r="I34" s="2"/>
      <c r="J34" s="2"/>
      <c r="K34" s="2"/>
      <c r="L34" s="5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2"/>
      <c r="B35" s="27" t="s">
        <v>12</v>
      </c>
      <c r="C35" s="28" t="s">
        <v>42</v>
      </c>
      <c r="D35" s="30">
        <v>0</v>
      </c>
      <c r="E35" s="29">
        <f>E33*D35</f>
        <v>0</v>
      </c>
      <c r="F35" s="29">
        <f>F33*D35</f>
        <v>0</v>
      </c>
      <c r="G35" s="2"/>
      <c r="H35" s="2"/>
      <c r="I35" s="2"/>
      <c r="J35" s="2"/>
      <c r="K35" s="2"/>
      <c r="L35" s="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2"/>
      <c r="B36" s="27" t="s">
        <v>14</v>
      </c>
      <c r="C36" s="28" t="s">
        <v>43</v>
      </c>
      <c r="D36" s="30">
        <v>0.2</v>
      </c>
      <c r="E36" s="29">
        <v>0</v>
      </c>
      <c r="F36" s="29">
        <f>G28</f>
        <v>0</v>
      </c>
      <c r="G36" s="5"/>
      <c r="H36" s="2"/>
      <c r="I36" s="2"/>
      <c r="J36" s="2"/>
      <c r="K36" s="2"/>
      <c r="L36" s="5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2"/>
      <c r="B37" s="27" t="s">
        <v>44</v>
      </c>
      <c r="C37" s="28" t="s">
        <v>45</v>
      </c>
      <c r="D37" s="30"/>
      <c r="E37" s="29">
        <v>0</v>
      </c>
      <c r="F37" s="29">
        <f>(G26*120%)*15</f>
        <v>0</v>
      </c>
      <c r="G37" s="5"/>
      <c r="H37" s="2"/>
      <c r="I37" s="2"/>
      <c r="J37" s="2"/>
      <c r="K37" s="2"/>
      <c r="L37" s="5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2"/>
      <c r="B38" s="27" t="s">
        <v>46</v>
      </c>
      <c r="C38" s="28" t="s">
        <v>47</v>
      </c>
      <c r="D38" s="30"/>
      <c r="E38" s="29">
        <v>0</v>
      </c>
      <c r="F38" s="29">
        <v>0</v>
      </c>
      <c r="G38" s="2"/>
      <c r="H38" s="2"/>
      <c r="I38" s="2"/>
      <c r="J38" s="2"/>
      <c r="K38" s="2"/>
      <c r="L38" s="5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2"/>
      <c r="B39" s="27" t="s">
        <v>48</v>
      </c>
      <c r="C39" s="28" t="s">
        <v>49</v>
      </c>
      <c r="D39" s="27"/>
      <c r="E39" s="29">
        <f t="shared" ref="E39:F39" si="0">E40</f>
        <v>0</v>
      </c>
      <c r="F39" s="29">
        <f t="shared" si="0"/>
        <v>0</v>
      </c>
      <c r="G39" s="2"/>
      <c r="H39" s="2"/>
      <c r="I39" s="2"/>
      <c r="J39" s="2"/>
      <c r="K39" s="2"/>
      <c r="L39" s="5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2"/>
      <c r="B40" s="27" t="s">
        <v>14</v>
      </c>
      <c r="C40" s="28" t="s">
        <v>50</v>
      </c>
      <c r="D40" s="30"/>
      <c r="E40" s="29">
        <v>0</v>
      </c>
      <c r="F40" s="29">
        <f>(F36/30)*5</f>
        <v>0</v>
      </c>
      <c r="G40" s="5"/>
      <c r="H40" s="2"/>
      <c r="I40" s="2"/>
      <c r="J40" s="2"/>
      <c r="K40" s="2"/>
      <c r="L40" s="5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2"/>
      <c r="B41" s="89" t="s">
        <v>51</v>
      </c>
      <c r="C41" s="78"/>
      <c r="D41" s="23"/>
      <c r="E41" s="26">
        <f t="shared" ref="E41:F41" si="1">SUM(E33:E39)</f>
        <v>0</v>
      </c>
      <c r="F41" s="26">
        <f t="shared" si="1"/>
        <v>0</v>
      </c>
      <c r="G41" s="2"/>
      <c r="H41" s="2"/>
      <c r="I41" s="2"/>
      <c r="J41" s="2"/>
      <c r="K41" s="2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2"/>
      <c r="B42" s="4"/>
      <c r="C42" s="2"/>
      <c r="D42" s="6"/>
      <c r="E42" s="31"/>
      <c r="F42" s="31"/>
      <c r="G42" s="2"/>
      <c r="H42" s="2"/>
      <c r="I42" s="2"/>
      <c r="J42" s="2"/>
      <c r="K42" s="2"/>
      <c r="L42" s="5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2"/>
      <c r="B43" s="90" t="s">
        <v>52</v>
      </c>
      <c r="C43" s="85"/>
      <c r="D43" s="85"/>
      <c r="E43" s="85"/>
      <c r="F43" s="32"/>
      <c r="G43" s="2"/>
      <c r="H43" s="2"/>
      <c r="I43" s="2"/>
      <c r="J43" s="2"/>
      <c r="K43" s="2"/>
      <c r="L43" s="5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2"/>
      <c r="B44" s="90" t="s">
        <v>53</v>
      </c>
      <c r="C44" s="85"/>
      <c r="D44" s="85"/>
      <c r="E44" s="85"/>
      <c r="F44" s="32"/>
      <c r="G44" s="2"/>
      <c r="H44" s="2"/>
      <c r="I44" s="2"/>
      <c r="J44" s="2"/>
      <c r="K44" s="2"/>
      <c r="L44" s="5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2"/>
      <c r="B45" s="33" t="s">
        <v>54</v>
      </c>
      <c r="C45" s="34" t="s">
        <v>55</v>
      </c>
      <c r="D45" s="35" t="s">
        <v>38</v>
      </c>
      <c r="E45" s="36" t="s">
        <v>39</v>
      </c>
      <c r="F45" s="36" t="s">
        <v>39</v>
      </c>
      <c r="G45" s="2"/>
      <c r="H45" s="2"/>
      <c r="I45" s="2"/>
      <c r="J45" s="2"/>
      <c r="K45" s="2"/>
      <c r="L45" s="5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2"/>
      <c r="B46" s="27" t="s">
        <v>7</v>
      </c>
      <c r="C46" s="28" t="s">
        <v>56</v>
      </c>
      <c r="D46" s="30">
        <v>8.3299999999999999E-2</v>
      </c>
      <c r="E46" s="37">
        <f t="shared" ref="E46:E48" si="2">$E$41*D46</f>
        <v>0</v>
      </c>
      <c r="F46" s="37">
        <f t="shared" ref="F46:F48" si="3">$F$41*D46</f>
        <v>0</v>
      </c>
      <c r="G46" s="2"/>
      <c r="H46" s="2"/>
      <c r="I46" s="2"/>
      <c r="J46" s="2"/>
      <c r="K46" s="2"/>
      <c r="L46" s="5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2"/>
      <c r="B47" s="27" t="s">
        <v>9</v>
      </c>
      <c r="C47" s="38" t="s">
        <v>57</v>
      </c>
      <c r="D47" s="30">
        <v>8.3299999999999999E-2</v>
      </c>
      <c r="E47" s="37">
        <f t="shared" si="2"/>
        <v>0</v>
      </c>
      <c r="F47" s="37">
        <f t="shared" si="3"/>
        <v>0</v>
      </c>
      <c r="G47" s="39"/>
      <c r="H47" s="2"/>
      <c r="I47" s="2"/>
      <c r="J47" s="2"/>
      <c r="K47" s="2"/>
      <c r="L47" s="5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2"/>
      <c r="B48" s="27" t="s">
        <v>12</v>
      </c>
      <c r="C48" s="38" t="s">
        <v>58</v>
      </c>
      <c r="D48" s="30">
        <f>33.33%*8.33%</f>
        <v>2.7763889999999999E-2</v>
      </c>
      <c r="E48" s="37">
        <f t="shared" si="2"/>
        <v>0</v>
      </c>
      <c r="F48" s="37">
        <f t="shared" si="3"/>
        <v>0</v>
      </c>
      <c r="G48" s="39"/>
      <c r="H48" s="2"/>
      <c r="I48" s="2"/>
      <c r="J48" s="2"/>
      <c r="K48" s="2"/>
      <c r="L48" s="5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"/>
      <c r="B49" s="40"/>
      <c r="C49" s="40" t="s">
        <v>59</v>
      </c>
      <c r="D49" s="41"/>
      <c r="E49" s="42">
        <f t="shared" ref="E49:F49" si="4">SUM(E46:E48)</f>
        <v>0</v>
      </c>
      <c r="F49" s="42">
        <f t="shared" si="4"/>
        <v>0</v>
      </c>
      <c r="G49" s="2"/>
      <c r="H49" s="2"/>
      <c r="I49" s="2"/>
      <c r="J49" s="2"/>
      <c r="K49" s="2"/>
      <c r="L49" s="5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"/>
      <c r="B50" s="43" t="s">
        <v>48</v>
      </c>
      <c r="C50" s="38" t="s">
        <v>60</v>
      </c>
      <c r="D50" s="30">
        <v>0.36799999999999999</v>
      </c>
      <c r="E50" s="29">
        <f>E49*D68</f>
        <v>0</v>
      </c>
      <c r="F50" s="29">
        <f>F49*D68</f>
        <v>0</v>
      </c>
      <c r="G50" s="2"/>
      <c r="H50" s="2"/>
      <c r="I50" s="2"/>
      <c r="J50" s="2"/>
      <c r="K50" s="2"/>
      <c r="L50" s="5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"/>
      <c r="B51" s="91" t="s">
        <v>51</v>
      </c>
      <c r="C51" s="78"/>
      <c r="D51" s="33"/>
      <c r="E51" s="36">
        <f t="shared" ref="E51:F51" si="5">SUM(E49:E50)</f>
        <v>0</v>
      </c>
      <c r="F51" s="36">
        <f t="shared" si="5"/>
        <v>0</v>
      </c>
      <c r="G51" s="2"/>
      <c r="H51" s="2"/>
      <c r="I51" s="2"/>
      <c r="J51" s="2"/>
      <c r="K51" s="2"/>
      <c r="L51" s="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2"/>
      <c r="B52" s="4"/>
      <c r="C52" s="2"/>
      <c r="D52" s="6"/>
      <c r="E52" s="2"/>
      <c r="F52" s="2"/>
      <c r="G52" s="2"/>
      <c r="H52" s="2"/>
      <c r="I52" s="2"/>
      <c r="J52" s="2"/>
      <c r="K52" s="2"/>
      <c r="L52" s="5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0.5" customHeight="1" x14ac:dyDescent="0.25">
      <c r="A53" s="2"/>
      <c r="B53" s="92" t="s">
        <v>61</v>
      </c>
      <c r="C53" s="85"/>
      <c r="D53" s="85"/>
      <c r="E53" s="85"/>
      <c r="F53" s="85"/>
      <c r="G53" s="2"/>
      <c r="H53" s="2"/>
      <c r="I53" s="2"/>
      <c r="J53" s="2"/>
      <c r="K53" s="2"/>
      <c r="L53" s="5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"/>
      <c r="B54" s="91" t="s">
        <v>62</v>
      </c>
      <c r="C54" s="78"/>
      <c r="D54" s="35" t="s">
        <v>38</v>
      </c>
      <c r="E54" s="33" t="s">
        <v>39</v>
      </c>
      <c r="F54" s="33" t="s">
        <v>39</v>
      </c>
      <c r="G54" s="2"/>
      <c r="H54" s="2"/>
      <c r="I54" s="2"/>
      <c r="J54" s="2"/>
      <c r="K54" s="2"/>
      <c r="L54" s="5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"/>
      <c r="B55" s="27" t="s">
        <v>7</v>
      </c>
      <c r="C55" s="28" t="s">
        <v>63</v>
      </c>
      <c r="D55" s="30">
        <v>0.2</v>
      </c>
      <c r="E55" s="29">
        <f t="shared" ref="E55:E62" si="6">$E$41*D55</f>
        <v>0</v>
      </c>
      <c r="F55" s="29">
        <f t="shared" ref="F55:F56" si="7">$F$41*D55</f>
        <v>0</v>
      </c>
      <c r="G55" s="2"/>
      <c r="H55" s="2"/>
      <c r="I55" s="2"/>
      <c r="J55" s="2"/>
      <c r="K55" s="2"/>
      <c r="L55" s="5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"/>
      <c r="B56" s="27" t="s">
        <v>9</v>
      </c>
      <c r="C56" s="28" t="s">
        <v>64</v>
      </c>
      <c r="D56" s="30">
        <v>2.5000000000000001E-2</v>
      </c>
      <c r="E56" s="29">
        <f t="shared" si="6"/>
        <v>0</v>
      </c>
      <c r="F56" s="29">
        <f t="shared" si="7"/>
        <v>0</v>
      </c>
      <c r="G56" s="2"/>
      <c r="H56" s="2"/>
      <c r="I56" s="2"/>
      <c r="J56" s="2"/>
      <c r="K56" s="2"/>
      <c r="L56" s="5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"/>
      <c r="B57" s="27" t="s">
        <v>12</v>
      </c>
      <c r="C57" s="28" t="s">
        <v>65</v>
      </c>
      <c r="D57" s="30">
        <v>0.03</v>
      </c>
      <c r="E57" s="29">
        <f t="shared" si="6"/>
        <v>0</v>
      </c>
      <c r="F57" s="29">
        <v>0</v>
      </c>
      <c r="G57" s="2"/>
      <c r="H57" s="2"/>
      <c r="I57" s="2"/>
      <c r="J57" s="2"/>
      <c r="K57" s="2"/>
      <c r="L57" s="5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"/>
      <c r="B58" s="27" t="s">
        <v>14</v>
      </c>
      <c r="C58" s="28" t="s">
        <v>66</v>
      </c>
      <c r="D58" s="30">
        <v>1.4999999999999999E-2</v>
      </c>
      <c r="E58" s="29">
        <f t="shared" si="6"/>
        <v>0</v>
      </c>
      <c r="F58" s="29">
        <f t="shared" ref="F58:F62" si="8">$F$41*D58</f>
        <v>0</v>
      </c>
      <c r="G58" s="2"/>
      <c r="H58" s="2"/>
      <c r="I58" s="2"/>
      <c r="J58" s="2"/>
      <c r="K58" s="2"/>
      <c r="L58" s="5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"/>
      <c r="B59" s="27" t="s">
        <v>44</v>
      </c>
      <c r="C59" s="28" t="s">
        <v>67</v>
      </c>
      <c r="D59" s="30">
        <v>0.01</v>
      </c>
      <c r="E59" s="29">
        <f t="shared" si="6"/>
        <v>0</v>
      </c>
      <c r="F59" s="29">
        <f t="shared" si="8"/>
        <v>0</v>
      </c>
      <c r="G59" s="2"/>
      <c r="H59" s="2"/>
      <c r="I59" s="2"/>
      <c r="J59" s="2"/>
      <c r="K59" s="2"/>
      <c r="L59" s="5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"/>
      <c r="B60" s="27" t="s">
        <v>46</v>
      </c>
      <c r="C60" s="28" t="s">
        <v>68</v>
      </c>
      <c r="D60" s="30">
        <v>6.0000000000000001E-3</v>
      </c>
      <c r="E60" s="29">
        <f t="shared" si="6"/>
        <v>0</v>
      </c>
      <c r="F60" s="29">
        <f t="shared" si="8"/>
        <v>0</v>
      </c>
      <c r="G60" s="2"/>
      <c r="H60" s="2"/>
      <c r="I60" s="2"/>
      <c r="J60" s="2"/>
      <c r="K60" s="2"/>
      <c r="L60" s="5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"/>
      <c r="B61" s="27" t="s">
        <v>48</v>
      </c>
      <c r="C61" s="28" t="s">
        <v>69</v>
      </c>
      <c r="D61" s="30">
        <v>2E-3</v>
      </c>
      <c r="E61" s="29">
        <f t="shared" si="6"/>
        <v>0</v>
      </c>
      <c r="F61" s="29">
        <f t="shared" si="8"/>
        <v>0</v>
      </c>
      <c r="G61" s="2"/>
      <c r="H61" s="2"/>
      <c r="I61" s="2"/>
      <c r="J61" s="2"/>
      <c r="K61" s="2"/>
      <c r="L61" s="5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2"/>
      <c r="B62" s="27" t="s">
        <v>70</v>
      </c>
      <c r="C62" s="28" t="s">
        <v>71</v>
      </c>
      <c r="D62" s="30">
        <v>0.08</v>
      </c>
      <c r="E62" s="29">
        <f t="shared" si="6"/>
        <v>0</v>
      </c>
      <c r="F62" s="29">
        <f t="shared" si="8"/>
        <v>0</v>
      </c>
      <c r="G62" s="2"/>
      <c r="H62" s="2"/>
      <c r="I62" s="2"/>
      <c r="J62" s="2"/>
      <c r="K62" s="2"/>
      <c r="L62" s="5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2"/>
      <c r="B63" s="91"/>
      <c r="C63" s="80"/>
      <c r="D63" s="80"/>
      <c r="E63" s="80"/>
      <c r="F63" s="78"/>
      <c r="G63" s="2"/>
      <c r="H63" s="2"/>
      <c r="I63" s="2"/>
      <c r="J63" s="2"/>
      <c r="K63" s="2"/>
      <c r="L63" s="5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"/>
      <c r="B64" s="4"/>
      <c r="C64" s="2"/>
      <c r="D64" s="6"/>
      <c r="E64" s="2"/>
      <c r="F64" s="2"/>
      <c r="G64" s="2"/>
      <c r="H64" s="2"/>
      <c r="I64" s="2"/>
      <c r="J64" s="2"/>
      <c r="K64" s="2"/>
      <c r="L64" s="5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"/>
      <c r="B65" s="33">
        <v>2.2000000000000002</v>
      </c>
      <c r="C65" s="44" t="s">
        <v>72</v>
      </c>
      <c r="D65" s="35" t="s">
        <v>38</v>
      </c>
      <c r="E65" s="36" t="s">
        <v>39</v>
      </c>
      <c r="F65" s="36" t="s">
        <v>39</v>
      </c>
      <c r="G65" s="2"/>
      <c r="H65" s="2"/>
      <c r="I65" s="2"/>
      <c r="J65" s="2"/>
      <c r="K65" s="2"/>
      <c r="L65" s="5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"/>
      <c r="B66" s="27" t="s">
        <v>7</v>
      </c>
      <c r="C66" s="28" t="s">
        <v>73</v>
      </c>
      <c r="D66" s="30">
        <f>SUM(D55:D61)</f>
        <v>0.28800000000000003</v>
      </c>
      <c r="E66" s="29">
        <f>D66*$E$41</f>
        <v>0</v>
      </c>
      <c r="F66" s="29">
        <f t="shared" ref="F66:F67" si="9">D66*$F$41</f>
        <v>0</v>
      </c>
      <c r="G66" s="2"/>
      <c r="H66" s="2"/>
      <c r="I66" s="2"/>
      <c r="J66" s="2"/>
      <c r="K66" s="2"/>
      <c r="L66" s="5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"/>
      <c r="B67" s="27" t="s">
        <v>9</v>
      </c>
      <c r="C67" s="28" t="s">
        <v>74</v>
      </c>
      <c r="D67" s="30">
        <f>D62</f>
        <v>0.08</v>
      </c>
      <c r="E67" s="29">
        <f>D67*E41</f>
        <v>0</v>
      </c>
      <c r="F67" s="29">
        <f t="shared" si="9"/>
        <v>0</v>
      </c>
      <c r="G67" s="2"/>
      <c r="H67" s="2"/>
      <c r="I67" s="2"/>
      <c r="J67" s="2"/>
      <c r="K67" s="2"/>
      <c r="L67" s="5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"/>
      <c r="B68" s="91" t="s">
        <v>51</v>
      </c>
      <c r="C68" s="78"/>
      <c r="D68" s="45">
        <f t="shared" ref="D68:F68" si="10">SUM(D66:D67)</f>
        <v>0.36800000000000005</v>
      </c>
      <c r="E68" s="46">
        <f t="shared" si="10"/>
        <v>0</v>
      </c>
      <c r="F68" s="46">
        <f t="shared" si="10"/>
        <v>0</v>
      </c>
      <c r="G68" s="2"/>
      <c r="H68" s="2"/>
      <c r="I68" s="2"/>
      <c r="J68" s="2"/>
      <c r="K68" s="2"/>
      <c r="L68" s="5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"/>
      <c r="B69" s="4"/>
      <c r="C69" s="2"/>
      <c r="D69" s="47"/>
      <c r="E69" s="48"/>
      <c r="F69" s="48"/>
      <c r="G69" s="2"/>
      <c r="H69" s="2"/>
      <c r="I69" s="2"/>
      <c r="J69" s="2"/>
      <c r="K69" s="2"/>
      <c r="L69" s="5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"/>
      <c r="B70" s="90" t="s">
        <v>75</v>
      </c>
      <c r="C70" s="85"/>
      <c r="D70" s="85"/>
      <c r="E70" s="85"/>
      <c r="F70" s="2"/>
      <c r="G70" s="2"/>
      <c r="H70" s="2"/>
      <c r="I70" s="2"/>
      <c r="J70" s="2"/>
      <c r="K70" s="2"/>
      <c r="L70" s="5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"/>
      <c r="B71" s="33" t="s">
        <v>76</v>
      </c>
      <c r="C71" s="44" t="s">
        <v>77</v>
      </c>
      <c r="D71" s="35"/>
      <c r="E71" s="36" t="s">
        <v>39</v>
      </c>
      <c r="F71" s="36" t="s">
        <v>39</v>
      </c>
      <c r="G71" s="2"/>
      <c r="H71" s="2"/>
      <c r="I71" s="2"/>
      <c r="J71" s="2"/>
      <c r="K71" s="2"/>
      <c r="L71" s="5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"/>
      <c r="B72" s="27" t="s">
        <v>7</v>
      </c>
      <c r="C72" s="28" t="s">
        <v>78</v>
      </c>
      <c r="D72" s="49">
        <f t="shared" ref="D72:D73" si="11">D28</f>
        <v>0</v>
      </c>
      <c r="E72" s="29">
        <f t="shared" ref="E72:F72" si="12">(($D$72*2)*15)-(E33*50%*6%)</f>
        <v>0</v>
      </c>
      <c r="F72" s="29">
        <f t="shared" si="12"/>
        <v>0</v>
      </c>
      <c r="G72" s="2"/>
      <c r="H72" s="2"/>
      <c r="I72" s="2"/>
      <c r="J72" s="2"/>
      <c r="K72" s="2"/>
      <c r="L72" s="5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"/>
      <c r="B73" s="27" t="s">
        <v>9</v>
      </c>
      <c r="C73" s="28" t="s">
        <v>79</v>
      </c>
      <c r="D73" s="49">
        <f t="shared" si="11"/>
        <v>0</v>
      </c>
      <c r="E73" s="29">
        <f t="shared" ref="E73:F73" si="13">($D$73*15)*80%</f>
        <v>0</v>
      </c>
      <c r="F73" s="29">
        <f t="shared" si="13"/>
        <v>0</v>
      </c>
      <c r="G73" s="50"/>
      <c r="H73" s="2"/>
      <c r="I73" s="2"/>
      <c r="J73" s="2"/>
      <c r="K73" s="2"/>
      <c r="L73" s="5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"/>
      <c r="B74" s="27" t="s">
        <v>12</v>
      </c>
      <c r="C74" s="28" t="s">
        <v>80</v>
      </c>
      <c r="D74" s="49" t="s">
        <v>81</v>
      </c>
      <c r="E74" s="29">
        <v>0</v>
      </c>
      <c r="F74" s="29">
        <v>0</v>
      </c>
      <c r="G74" s="2"/>
      <c r="H74" s="2"/>
      <c r="I74" s="2"/>
      <c r="J74" s="2"/>
      <c r="K74" s="2"/>
      <c r="L74" s="5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2"/>
      <c r="B75" s="27" t="s">
        <v>14</v>
      </c>
      <c r="C75" s="28" t="s">
        <v>49</v>
      </c>
      <c r="D75" s="51" t="s">
        <v>81</v>
      </c>
      <c r="E75" s="29">
        <f t="shared" ref="E75:F75" si="14">SUM(E76:E80)</f>
        <v>0</v>
      </c>
      <c r="F75" s="29">
        <f t="shared" si="14"/>
        <v>0</v>
      </c>
      <c r="G75" s="1"/>
      <c r="H75" s="2"/>
      <c r="I75" s="2"/>
      <c r="J75" s="2"/>
      <c r="K75" s="2"/>
      <c r="L75" s="5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hidden="1" customHeight="1" x14ac:dyDescent="0.3">
      <c r="A76" s="2"/>
      <c r="B76" s="27" t="s">
        <v>82</v>
      </c>
      <c r="C76" s="28" t="s">
        <v>83</v>
      </c>
      <c r="D76" s="51" t="s">
        <v>81</v>
      </c>
      <c r="E76" s="29">
        <v>0</v>
      </c>
      <c r="F76" s="29">
        <v>0</v>
      </c>
      <c r="G76" s="1"/>
      <c r="H76" s="2"/>
      <c r="I76" s="2"/>
      <c r="J76" s="2"/>
      <c r="K76" s="2"/>
      <c r="L76" s="5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2"/>
      <c r="B77" s="27" t="s">
        <v>82</v>
      </c>
      <c r="C77" s="28" t="s">
        <v>84</v>
      </c>
      <c r="D77" s="30">
        <v>0.05</v>
      </c>
      <c r="E77" s="29">
        <f t="shared" ref="E77:F77" si="15">$D$77*E41</f>
        <v>0</v>
      </c>
      <c r="F77" s="29">
        <f t="shared" si="15"/>
        <v>0</v>
      </c>
      <c r="G77" s="1"/>
      <c r="H77" s="2"/>
      <c r="I77" s="2"/>
      <c r="J77" s="2"/>
      <c r="K77" s="2"/>
      <c r="L77" s="5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2"/>
      <c r="B78" s="27" t="s">
        <v>85</v>
      </c>
      <c r="C78" s="28" t="s">
        <v>86</v>
      </c>
      <c r="D78" s="30"/>
      <c r="E78" s="29">
        <f>G25*(100%+50%)*15</f>
        <v>0</v>
      </c>
      <c r="F78" s="29">
        <f>(G25)*(100%+50%)*15</f>
        <v>0</v>
      </c>
      <c r="G78" s="1"/>
      <c r="H78" s="2"/>
      <c r="I78" s="2"/>
      <c r="J78" s="2"/>
      <c r="K78" s="2"/>
      <c r="L78" s="5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hidden="1" customHeight="1" x14ac:dyDescent="0.3">
      <c r="A79" s="2"/>
      <c r="B79" s="27" t="s">
        <v>87</v>
      </c>
      <c r="C79" s="52" t="s">
        <v>88</v>
      </c>
      <c r="D79" s="53">
        <v>6.0000000000000001E-3</v>
      </c>
      <c r="E79" s="54">
        <v>0</v>
      </c>
      <c r="F79" s="54">
        <v>0</v>
      </c>
      <c r="G79" s="1"/>
      <c r="H79" s="2"/>
      <c r="I79" s="2"/>
      <c r="J79" s="2"/>
      <c r="K79" s="2"/>
      <c r="L79" s="5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hidden="1" customHeight="1" x14ac:dyDescent="0.3">
      <c r="A80" s="2"/>
      <c r="B80" s="27" t="s">
        <v>89</v>
      </c>
      <c r="C80" s="52" t="s">
        <v>80</v>
      </c>
      <c r="D80" s="53">
        <v>0</v>
      </c>
      <c r="E80" s="54">
        <v>0</v>
      </c>
      <c r="F80" s="54">
        <v>0</v>
      </c>
      <c r="G80" s="1"/>
      <c r="H80" s="2"/>
      <c r="I80" s="2"/>
      <c r="J80" s="2"/>
      <c r="K80" s="2"/>
      <c r="L80" s="5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">
      <c r="A81" s="2"/>
      <c r="B81" s="91" t="s">
        <v>51</v>
      </c>
      <c r="C81" s="78"/>
      <c r="D81" s="33"/>
      <c r="E81" s="36">
        <f t="shared" ref="E81:F81" si="16">SUM(E72:E75)</f>
        <v>0</v>
      </c>
      <c r="F81" s="36">
        <f t="shared" si="16"/>
        <v>0</v>
      </c>
      <c r="G81" s="1"/>
      <c r="H81" s="2"/>
      <c r="I81" s="2"/>
      <c r="J81" s="2"/>
      <c r="K81" s="2"/>
      <c r="L81" s="5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2"/>
      <c r="B82" s="4"/>
      <c r="C82" s="2"/>
      <c r="D82" s="6"/>
      <c r="E82" s="2"/>
      <c r="F82" s="2"/>
      <c r="G82" s="1"/>
      <c r="H82" s="2"/>
      <c r="I82" s="2"/>
      <c r="J82" s="2"/>
      <c r="K82" s="2"/>
      <c r="L82" s="5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">
      <c r="A83" s="2"/>
      <c r="B83" s="90" t="s">
        <v>90</v>
      </c>
      <c r="C83" s="85"/>
      <c r="D83" s="85"/>
      <c r="E83" s="85"/>
      <c r="F83" s="2"/>
      <c r="G83" s="1"/>
      <c r="H83" s="2"/>
      <c r="I83" s="2"/>
      <c r="J83" s="2"/>
      <c r="K83" s="2"/>
      <c r="L83" s="5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2"/>
      <c r="B84" s="33">
        <v>2</v>
      </c>
      <c r="C84" s="33" t="s">
        <v>91</v>
      </c>
      <c r="D84" s="35" t="s">
        <v>38</v>
      </c>
      <c r="E84" s="36" t="s">
        <v>39</v>
      </c>
      <c r="F84" s="36" t="s">
        <v>39</v>
      </c>
      <c r="G84" s="1"/>
      <c r="H84" s="2"/>
      <c r="I84" s="2"/>
      <c r="J84" s="2"/>
      <c r="K84" s="2"/>
      <c r="L84" s="5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2"/>
      <c r="B85" s="27" t="s">
        <v>54</v>
      </c>
      <c r="C85" s="38" t="s">
        <v>55</v>
      </c>
      <c r="D85" s="27"/>
      <c r="E85" s="29">
        <f t="shared" ref="E85:F85" si="17">E51</f>
        <v>0</v>
      </c>
      <c r="F85" s="29">
        <f t="shared" si="17"/>
        <v>0</v>
      </c>
      <c r="G85" s="1"/>
      <c r="H85" s="2"/>
      <c r="I85" s="2"/>
      <c r="J85" s="2"/>
      <c r="K85" s="2"/>
      <c r="L85" s="5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">
      <c r="A86" s="2"/>
      <c r="B86" s="27" t="s">
        <v>92</v>
      </c>
      <c r="C86" s="38" t="s">
        <v>93</v>
      </c>
      <c r="D86" s="27"/>
      <c r="E86" s="29">
        <f t="shared" ref="E86:F86" si="18">E68</f>
        <v>0</v>
      </c>
      <c r="F86" s="29">
        <f t="shared" si="18"/>
        <v>0</v>
      </c>
      <c r="G86" s="1"/>
      <c r="H86" s="2"/>
      <c r="I86" s="2"/>
      <c r="J86" s="2"/>
      <c r="K86" s="2"/>
      <c r="L86" s="5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2"/>
      <c r="B87" s="27" t="s">
        <v>76</v>
      </c>
      <c r="C87" s="38" t="s">
        <v>77</v>
      </c>
      <c r="D87" s="27"/>
      <c r="E87" s="29">
        <f t="shared" ref="E87:F87" si="19">E81</f>
        <v>0</v>
      </c>
      <c r="F87" s="29">
        <f t="shared" si="19"/>
        <v>0</v>
      </c>
      <c r="G87" s="1"/>
      <c r="H87" s="2"/>
      <c r="I87" s="2"/>
      <c r="J87" s="2"/>
      <c r="K87" s="2"/>
      <c r="L87" s="5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2"/>
      <c r="B88" s="91" t="s">
        <v>51</v>
      </c>
      <c r="C88" s="78"/>
      <c r="D88" s="55"/>
      <c r="E88" s="36">
        <f t="shared" ref="E88:F88" si="20">SUM(E85:E87)</f>
        <v>0</v>
      </c>
      <c r="F88" s="36">
        <f t="shared" si="20"/>
        <v>0</v>
      </c>
      <c r="G88" s="1"/>
      <c r="H88" s="2"/>
      <c r="I88" s="2"/>
      <c r="J88" s="2"/>
      <c r="K88" s="2"/>
      <c r="L88" s="5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2"/>
      <c r="B89" s="4"/>
      <c r="C89" s="2"/>
      <c r="D89" s="6"/>
      <c r="E89" s="2"/>
      <c r="F89" s="2"/>
      <c r="G89" s="1"/>
      <c r="H89" s="2"/>
      <c r="I89" s="2"/>
      <c r="J89" s="2"/>
      <c r="K89" s="2"/>
      <c r="L89" s="5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">
      <c r="A90" s="2"/>
      <c r="B90" s="90" t="s">
        <v>94</v>
      </c>
      <c r="C90" s="85"/>
      <c r="D90" s="85"/>
      <c r="E90" s="85"/>
      <c r="F90" s="2"/>
      <c r="G90" s="1"/>
      <c r="H90" s="2"/>
      <c r="I90" s="2"/>
      <c r="J90" s="2"/>
      <c r="K90" s="2"/>
      <c r="L90" s="5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3">
      <c r="A91" s="2"/>
      <c r="B91" s="56">
        <v>3</v>
      </c>
      <c r="C91" s="56" t="s">
        <v>95</v>
      </c>
      <c r="D91" s="57" t="s">
        <v>38</v>
      </c>
      <c r="E91" s="58" t="s">
        <v>39</v>
      </c>
      <c r="F91" s="58" t="s">
        <v>39</v>
      </c>
      <c r="G91" s="1"/>
      <c r="H91" s="2"/>
      <c r="I91" s="2"/>
      <c r="J91" s="39"/>
      <c r="K91" s="2"/>
      <c r="L91" s="5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3">
      <c r="A92" s="2"/>
      <c r="B92" s="59" t="s">
        <v>7</v>
      </c>
      <c r="C92" s="38" t="s">
        <v>96</v>
      </c>
      <c r="D92" s="30">
        <f>(1/12)*5%</f>
        <v>4.1666666666666666E-3</v>
      </c>
      <c r="E92" s="29">
        <f>(E41+E49-E34)*D92</f>
        <v>0</v>
      </c>
      <c r="F92" s="29">
        <f>(F41+F49-F34)*D92</f>
        <v>0</v>
      </c>
      <c r="G92" s="1"/>
      <c r="H92" s="2"/>
      <c r="I92" s="2"/>
      <c r="J92" s="2"/>
      <c r="K92" s="2"/>
      <c r="L92" s="5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3">
      <c r="A93" s="2"/>
      <c r="B93" s="59" t="s">
        <v>9</v>
      </c>
      <c r="C93" s="38" t="s">
        <v>97</v>
      </c>
      <c r="D93" s="30">
        <v>0.08</v>
      </c>
      <c r="E93" s="29">
        <f>E92*D93</f>
        <v>0</v>
      </c>
      <c r="F93" s="29">
        <f>(F92*D93)</f>
        <v>0</v>
      </c>
      <c r="G93" s="1"/>
      <c r="H93" s="2"/>
      <c r="I93" s="2"/>
      <c r="J93" s="2"/>
      <c r="K93" s="2"/>
      <c r="L93" s="5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">
      <c r="A94" s="2"/>
      <c r="B94" s="59" t="s">
        <v>12</v>
      </c>
      <c r="C94" s="38" t="s">
        <v>98</v>
      </c>
      <c r="D94" s="30">
        <f>(3.2%*5%)</f>
        <v>1.6000000000000001E-3</v>
      </c>
      <c r="E94" s="29">
        <f>D94*(E41+E49)</f>
        <v>0</v>
      </c>
      <c r="F94" s="29">
        <f>D94*(F41+F49)</f>
        <v>0</v>
      </c>
      <c r="G94" s="1"/>
      <c r="H94" s="2"/>
      <c r="I94" s="2"/>
      <c r="J94" s="2"/>
      <c r="K94" s="2"/>
      <c r="L94" s="5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3">
      <c r="A95" s="2"/>
      <c r="B95" s="59" t="s">
        <v>14</v>
      </c>
      <c r="C95" s="38" t="s">
        <v>99</v>
      </c>
      <c r="D95" s="30">
        <f>((7/30/12)*95%)</f>
        <v>1.8472222222222223E-2</v>
      </c>
      <c r="E95" s="29">
        <f>D95*(E41+E49)</f>
        <v>0</v>
      </c>
      <c r="F95" s="29">
        <f>D95*(F41+F49)</f>
        <v>0</v>
      </c>
      <c r="G95" s="1"/>
      <c r="H95" s="2"/>
      <c r="I95" s="2"/>
      <c r="J95" s="2"/>
      <c r="K95" s="2"/>
      <c r="L95" s="5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3">
      <c r="A96" s="2"/>
      <c r="B96" s="59" t="s">
        <v>44</v>
      </c>
      <c r="C96" s="38" t="s">
        <v>100</v>
      </c>
      <c r="D96" s="30">
        <f>D63</f>
        <v>0</v>
      </c>
      <c r="E96" s="29">
        <f>$E$95*$D$68</f>
        <v>0</v>
      </c>
      <c r="F96" s="29">
        <f>$F$95*$D$68</f>
        <v>0</v>
      </c>
      <c r="G96" s="1"/>
      <c r="H96" s="2"/>
      <c r="I96" s="2"/>
      <c r="J96" s="2"/>
      <c r="K96" s="2"/>
      <c r="L96" s="5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">
      <c r="A97" s="2"/>
      <c r="B97" s="59" t="s">
        <v>46</v>
      </c>
      <c r="C97" s="38" t="s">
        <v>101</v>
      </c>
      <c r="D97" s="60">
        <f>(3.2%*95%)</f>
        <v>3.04E-2</v>
      </c>
      <c r="E97" s="29">
        <f t="shared" ref="E97:F97" si="21">$D$97*(E41+E49)</f>
        <v>0</v>
      </c>
      <c r="F97" s="29">
        <f t="shared" si="21"/>
        <v>0</v>
      </c>
      <c r="G97" s="1"/>
      <c r="H97" s="2"/>
      <c r="I97" s="2"/>
      <c r="J97" s="2"/>
      <c r="K97" s="2"/>
      <c r="L97" s="5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3">
      <c r="A98" s="2"/>
      <c r="B98" s="93" t="s">
        <v>51</v>
      </c>
      <c r="C98" s="78"/>
      <c r="D98" s="61"/>
      <c r="E98" s="58">
        <f t="shared" ref="E98:F98" si="22">SUM(E92:E97)</f>
        <v>0</v>
      </c>
      <c r="F98" s="58">
        <f t="shared" si="22"/>
        <v>0</v>
      </c>
      <c r="G98" s="1"/>
      <c r="H98" s="2"/>
      <c r="I98" s="2"/>
      <c r="J98" s="2"/>
      <c r="K98" s="2"/>
      <c r="L98" s="5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3">
      <c r="A99" s="2"/>
      <c r="B99" s="4"/>
      <c r="C99" s="2"/>
      <c r="D99" s="6"/>
      <c r="E99" s="2"/>
      <c r="F99" s="2"/>
      <c r="G99" s="1"/>
      <c r="H99" s="2"/>
      <c r="I99" s="2"/>
      <c r="J99" s="2"/>
      <c r="K99" s="2"/>
      <c r="L99" s="5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3">
      <c r="A100" s="2"/>
      <c r="B100" s="90" t="s">
        <v>102</v>
      </c>
      <c r="C100" s="85"/>
      <c r="D100" s="85"/>
      <c r="E100" s="85"/>
      <c r="F100" s="2"/>
      <c r="G100" s="1"/>
      <c r="H100" s="2"/>
      <c r="I100" s="2"/>
      <c r="J100" s="2"/>
      <c r="K100" s="2"/>
      <c r="L100" s="5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">
      <c r="A101" s="2"/>
      <c r="B101" s="90" t="s">
        <v>103</v>
      </c>
      <c r="C101" s="85"/>
      <c r="D101" s="85"/>
      <c r="E101" s="85"/>
      <c r="F101" s="2"/>
      <c r="G101" s="1"/>
      <c r="H101" s="2"/>
      <c r="I101" s="2"/>
      <c r="J101" s="2"/>
      <c r="K101" s="2"/>
      <c r="L101" s="5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">
      <c r="A102" s="2"/>
      <c r="B102" s="62" t="s">
        <v>104</v>
      </c>
      <c r="C102" s="62" t="s">
        <v>105</v>
      </c>
      <c r="D102" s="35" t="s">
        <v>38</v>
      </c>
      <c r="E102" s="35" t="s">
        <v>39</v>
      </c>
      <c r="F102" s="35" t="s">
        <v>39</v>
      </c>
      <c r="G102" s="1"/>
      <c r="H102" s="2"/>
      <c r="I102" s="2"/>
      <c r="J102" s="2"/>
      <c r="K102" s="2"/>
      <c r="L102" s="5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">
      <c r="A103" s="2"/>
      <c r="B103" s="59" t="s">
        <v>7</v>
      </c>
      <c r="C103" s="38" t="s">
        <v>57</v>
      </c>
      <c r="D103" s="63">
        <f>(1/12)</f>
        <v>8.3333333333333329E-2</v>
      </c>
      <c r="E103" s="29">
        <f t="shared" ref="E103:E108" si="23">$E$41*D103</f>
        <v>0</v>
      </c>
      <c r="F103" s="29">
        <f t="shared" ref="F103:F107" si="24">$F$41*D103</f>
        <v>0</v>
      </c>
      <c r="G103" s="1"/>
      <c r="H103" s="2"/>
      <c r="I103" s="2"/>
      <c r="J103" s="2"/>
      <c r="K103" s="2"/>
      <c r="L103" s="5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">
      <c r="A104" s="2"/>
      <c r="B104" s="59" t="s">
        <v>9</v>
      </c>
      <c r="C104" s="38" t="s">
        <v>105</v>
      </c>
      <c r="D104" s="63">
        <f>(5/30/12)</f>
        <v>1.3888888888888888E-2</v>
      </c>
      <c r="E104" s="29">
        <f t="shared" si="23"/>
        <v>0</v>
      </c>
      <c r="F104" s="29">
        <f t="shared" si="24"/>
        <v>0</v>
      </c>
      <c r="G104" s="1"/>
      <c r="H104" s="2"/>
      <c r="I104" s="2"/>
      <c r="J104" s="2"/>
      <c r="K104" s="2"/>
      <c r="L104" s="5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">
      <c r="A105" s="2"/>
      <c r="B105" s="59" t="s">
        <v>12</v>
      </c>
      <c r="C105" s="38" t="s">
        <v>106</v>
      </c>
      <c r="D105" s="63">
        <f>(20/30/12)*3.25%</f>
        <v>1.8055555555555555E-3</v>
      </c>
      <c r="E105" s="29">
        <f t="shared" si="23"/>
        <v>0</v>
      </c>
      <c r="F105" s="29">
        <f t="shared" si="24"/>
        <v>0</v>
      </c>
      <c r="G105" s="1"/>
      <c r="H105" s="2"/>
      <c r="I105" s="2"/>
      <c r="J105" s="2"/>
      <c r="K105" s="2"/>
      <c r="L105" s="5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3">
      <c r="A106" s="2"/>
      <c r="B106" s="59" t="s">
        <v>14</v>
      </c>
      <c r="C106" s="38" t="s">
        <v>107</v>
      </c>
      <c r="D106" s="63">
        <f>(15/30/12)*9.22%</f>
        <v>3.8416666666666668E-3</v>
      </c>
      <c r="E106" s="29">
        <f t="shared" si="23"/>
        <v>0</v>
      </c>
      <c r="F106" s="29">
        <f t="shared" si="24"/>
        <v>0</v>
      </c>
      <c r="G106" s="1"/>
      <c r="H106" s="2"/>
      <c r="I106" s="2"/>
      <c r="J106" s="2"/>
      <c r="K106" s="2"/>
      <c r="L106" s="5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3">
      <c r="A107" s="2"/>
      <c r="B107" s="59" t="s">
        <v>44</v>
      </c>
      <c r="C107" s="38" t="s">
        <v>108</v>
      </c>
      <c r="D107" s="63">
        <f>((((1/3)+1)/12)*(5/12)*0.28%)</f>
        <v>1.2962962962962963E-4</v>
      </c>
      <c r="E107" s="29">
        <f t="shared" si="23"/>
        <v>0</v>
      </c>
      <c r="F107" s="29">
        <f t="shared" si="24"/>
        <v>0</v>
      </c>
      <c r="G107" s="1"/>
      <c r="H107" s="1"/>
      <c r="I107" s="2"/>
      <c r="J107" s="2"/>
      <c r="K107" s="2"/>
      <c r="L107" s="5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3">
      <c r="A108" s="2"/>
      <c r="B108" s="59" t="s">
        <v>46</v>
      </c>
      <c r="C108" s="38" t="s">
        <v>49</v>
      </c>
      <c r="D108" s="63">
        <v>0</v>
      </c>
      <c r="E108" s="29">
        <f t="shared" si="23"/>
        <v>0</v>
      </c>
      <c r="F108" s="29">
        <f>$F$41*E108</f>
        <v>0</v>
      </c>
      <c r="G108" s="1"/>
      <c r="H108" s="1"/>
      <c r="I108" s="2"/>
      <c r="J108" s="2"/>
      <c r="K108" s="2"/>
      <c r="L108" s="5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3">
      <c r="A109" s="2"/>
      <c r="B109" s="91" t="s">
        <v>51</v>
      </c>
      <c r="C109" s="78"/>
      <c r="D109" s="64"/>
      <c r="E109" s="36">
        <f t="shared" ref="E109:F109" si="25">SUM(E103:E108)</f>
        <v>0</v>
      </c>
      <c r="F109" s="36">
        <f t="shared" si="25"/>
        <v>0</v>
      </c>
      <c r="G109" s="1"/>
      <c r="H109" s="1"/>
      <c r="I109" s="2"/>
      <c r="J109" s="2"/>
      <c r="K109" s="2"/>
      <c r="L109" s="5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3">
      <c r="A110" s="2"/>
      <c r="B110" s="4"/>
      <c r="C110" s="2"/>
      <c r="D110" s="6"/>
      <c r="E110" s="2"/>
      <c r="F110" s="2"/>
      <c r="G110" s="1"/>
      <c r="H110" s="2"/>
      <c r="I110" s="2"/>
      <c r="J110" s="2"/>
      <c r="K110" s="2"/>
      <c r="L110" s="5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3">
      <c r="A111" s="2"/>
      <c r="B111" s="90" t="s">
        <v>109</v>
      </c>
      <c r="C111" s="85"/>
      <c r="D111" s="85"/>
      <c r="E111" s="85"/>
      <c r="F111" s="2"/>
      <c r="G111" s="1"/>
      <c r="H111" s="2"/>
      <c r="I111" s="2"/>
      <c r="J111" s="2"/>
      <c r="K111" s="2"/>
      <c r="L111" s="5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3">
      <c r="A112" s="2"/>
      <c r="B112" s="62" t="s">
        <v>110</v>
      </c>
      <c r="C112" s="62" t="s">
        <v>111</v>
      </c>
      <c r="D112" s="35" t="s">
        <v>38</v>
      </c>
      <c r="E112" s="35" t="s">
        <v>39</v>
      </c>
      <c r="F112" s="35" t="s">
        <v>39</v>
      </c>
      <c r="G112" s="1"/>
      <c r="H112" s="2"/>
      <c r="I112" s="2"/>
      <c r="J112" s="2"/>
      <c r="K112" s="2"/>
      <c r="L112" s="5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3">
      <c r="A113" s="2"/>
      <c r="B113" s="59" t="s">
        <v>7</v>
      </c>
      <c r="C113" s="38" t="s">
        <v>112</v>
      </c>
      <c r="D113" s="30">
        <v>0</v>
      </c>
      <c r="E113" s="29">
        <f t="shared" ref="E113:F113" si="26">E41*D113</f>
        <v>0</v>
      </c>
      <c r="F113" s="29">
        <f t="shared" si="26"/>
        <v>0</v>
      </c>
      <c r="G113" s="1"/>
      <c r="H113" s="2"/>
      <c r="I113" s="2"/>
      <c r="J113" s="2"/>
      <c r="K113" s="2"/>
      <c r="L113" s="5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3">
      <c r="A114" s="2"/>
      <c r="B114" s="91" t="s">
        <v>51</v>
      </c>
      <c r="C114" s="78"/>
      <c r="D114" s="64"/>
      <c r="E114" s="36">
        <f t="shared" ref="E114:F114" si="27">E113</f>
        <v>0</v>
      </c>
      <c r="F114" s="36">
        <f t="shared" si="27"/>
        <v>0</v>
      </c>
      <c r="G114" s="1"/>
      <c r="H114" s="2"/>
      <c r="I114" s="2"/>
      <c r="J114" s="2"/>
      <c r="K114" s="2"/>
      <c r="L114" s="5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3">
      <c r="A115" s="2"/>
      <c r="B115" s="4"/>
      <c r="C115" s="2"/>
      <c r="D115" s="6"/>
      <c r="E115" s="2"/>
      <c r="F115" s="2"/>
      <c r="G115" s="1"/>
      <c r="H115" s="2"/>
      <c r="I115" s="2"/>
      <c r="J115" s="2"/>
      <c r="K115" s="2"/>
      <c r="L115" s="5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3">
      <c r="A116" s="2"/>
      <c r="B116" s="90" t="s">
        <v>113</v>
      </c>
      <c r="C116" s="85"/>
      <c r="D116" s="85"/>
      <c r="E116" s="85"/>
      <c r="F116" s="2"/>
      <c r="G116" s="1"/>
      <c r="H116" s="2"/>
      <c r="I116" s="2"/>
      <c r="J116" s="2"/>
      <c r="K116" s="2"/>
      <c r="L116" s="5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3">
      <c r="A117" s="2"/>
      <c r="B117" s="33">
        <v>4</v>
      </c>
      <c r="C117" s="44" t="s">
        <v>114</v>
      </c>
      <c r="D117" s="35" t="s">
        <v>38</v>
      </c>
      <c r="E117" s="36" t="s">
        <v>39</v>
      </c>
      <c r="F117" s="36" t="s">
        <v>39</v>
      </c>
      <c r="G117" s="1"/>
      <c r="H117" s="2"/>
      <c r="I117" s="2"/>
      <c r="J117" s="2"/>
      <c r="K117" s="2"/>
      <c r="L117" s="5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3">
      <c r="A118" s="2"/>
      <c r="B118" s="27" t="s">
        <v>104</v>
      </c>
      <c r="C118" s="38" t="s">
        <v>105</v>
      </c>
      <c r="D118" s="27"/>
      <c r="E118" s="29">
        <f t="shared" ref="E118:F118" si="28">E109</f>
        <v>0</v>
      </c>
      <c r="F118" s="29">
        <f t="shared" si="28"/>
        <v>0</v>
      </c>
      <c r="G118" s="1"/>
      <c r="H118" s="2"/>
      <c r="I118" s="2"/>
      <c r="J118" s="2"/>
      <c r="K118" s="2"/>
      <c r="L118" s="5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3">
      <c r="A119" s="2"/>
      <c r="B119" s="27" t="s">
        <v>110</v>
      </c>
      <c r="C119" s="38" t="s">
        <v>111</v>
      </c>
      <c r="D119" s="27"/>
      <c r="E119" s="29">
        <f t="shared" ref="E119:F119" si="29">E114</f>
        <v>0</v>
      </c>
      <c r="F119" s="29">
        <f t="shared" si="29"/>
        <v>0</v>
      </c>
      <c r="G119" s="1"/>
      <c r="H119" s="2"/>
      <c r="I119" s="2"/>
      <c r="J119" s="2"/>
      <c r="K119" s="2"/>
      <c r="L119" s="5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3">
      <c r="A120" s="2"/>
      <c r="B120" s="91" t="s">
        <v>51</v>
      </c>
      <c r="C120" s="78"/>
      <c r="D120" s="64"/>
      <c r="E120" s="65">
        <f t="shared" ref="E120:F120" si="30">SUM(E118:E119)</f>
        <v>0</v>
      </c>
      <c r="F120" s="65">
        <f t="shared" si="30"/>
        <v>0</v>
      </c>
      <c r="G120" s="1"/>
      <c r="H120" s="2"/>
      <c r="I120" s="2"/>
      <c r="J120" s="2"/>
      <c r="K120" s="2"/>
      <c r="L120" s="5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3">
      <c r="A121" s="2"/>
      <c r="B121" s="4"/>
      <c r="C121" s="2"/>
      <c r="D121" s="6"/>
      <c r="E121" s="2"/>
      <c r="F121" s="2"/>
      <c r="G121" s="1"/>
      <c r="H121" s="2"/>
      <c r="I121" s="2"/>
      <c r="J121" s="2"/>
      <c r="K121" s="2"/>
      <c r="L121" s="5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2"/>
      <c r="B122" s="90" t="s">
        <v>115</v>
      </c>
      <c r="C122" s="85"/>
      <c r="D122" s="85"/>
      <c r="E122" s="85"/>
      <c r="F122" s="2"/>
      <c r="G122" s="2"/>
      <c r="H122" s="2"/>
      <c r="I122" s="2"/>
      <c r="J122" s="2"/>
      <c r="K122" s="2"/>
      <c r="L122" s="5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2"/>
      <c r="B123" s="33">
        <v>5</v>
      </c>
      <c r="C123" s="44" t="s">
        <v>116</v>
      </c>
      <c r="D123" s="35" t="s">
        <v>38</v>
      </c>
      <c r="E123" s="36" t="s">
        <v>39</v>
      </c>
      <c r="F123" s="36" t="s">
        <v>39</v>
      </c>
      <c r="G123" s="2"/>
      <c r="H123" s="2"/>
      <c r="I123" s="2"/>
      <c r="J123" s="2"/>
      <c r="K123" s="2"/>
      <c r="L123" s="5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2"/>
      <c r="B124" s="27" t="s">
        <v>7</v>
      </c>
      <c r="C124" s="28" t="s">
        <v>117</v>
      </c>
      <c r="D124" s="30">
        <v>0</v>
      </c>
      <c r="E124" s="29">
        <v>0</v>
      </c>
      <c r="F124" s="29">
        <v>0</v>
      </c>
      <c r="G124" s="2"/>
      <c r="H124" s="2"/>
      <c r="I124" s="2"/>
      <c r="J124" s="2"/>
      <c r="K124" s="2"/>
      <c r="L124" s="5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2"/>
      <c r="B125" s="27" t="s">
        <v>9</v>
      </c>
      <c r="C125" s="28" t="s">
        <v>118</v>
      </c>
      <c r="D125" s="30">
        <v>0</v>
      </c>
      <c r="E125" s="29">
        <v>0</v>
      </c>
      <c r="F125" s="29">
        <v>0</v>
      </c>
      <c r="G125" s="2"/>
      <c r="H125" s="2"/>
      <c r="I125" s="2"/>
      <c r="J125" s="2"/>
      <c r="K125" s="2"/>
      <c r="L125" s="5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2"/>
      <c r="B126" s="27" t="s">
        <v>12</v>
      </c>
      <c r="C126" s="28" t="s">
        <v>119</v>
      </c>
      <c r="D126" s="30">
        <v>0</v>
      </c>
      <c r="E126" s="29">
        <v>0</v>
      </c>
      <c r="F126" s="29">
        <v>0</v>
      </c>
      <c r="G126" s="2"/>
      <c r="H126" s="2"/>
      <c r="I126" s="2"/>
      <c r="J126" s="2"/>
      <c r="K126" s="2"/>
      <c r="L126" s="5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2"/>
      <c r="B127" s="27" t="s">
        <v>14</v>
      </c>
      <c r="C127" s="28" t="s">
        <v>49</v>
      </c>
      <c r="D127" s="30">
        <v>0</v>
      </c>
      <c r="E127" s="29">
        <v>0</v>
      </c>
      <c r="F127" s="29">
        <v>0</v>
      </c>
      <c r="G127" s="2"/>
      <c r="H127" s="2"/>
      <c r="I127" s="2"/>
      <c r="J127" s="2"/>
      <c r="K127" s="2"/>
      <c r="L127" s="5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2"/>
      <c r="B128" s="91" t="s">
        <v>51</v>
      </c>
      <c r="C128" s="78"/>
      <c r="D128" s="33"/>
      <c r="E128" s="65">
        <f t="shared" ref="E128:F128" si="31">SUM(E124:E127)</f>
        <v>0</v>
      </c>
      <c r="F128" s="65">
        <f t="shared" si="31"/>
        <v>0</v>
      </c>
      <c r="G128" s="2"/>
      <c r="H128" s="2"/>
      <c r="I128" s="2"/>
      <c r="J128" s="2"/>
      <c r="K128" s="2"/>
      <c r="L128" s="5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2"/>
      <c r="B129" s="4"/>
      <c r="C129" s="2"/>
      <c r="D129" s="6"/>
      <c r="E129" s="2"/>
      <c r="F129" s="2"/>
      <c r="G129" s="2"/>
      <c r="H129" s="2"/>
      <c r="I129" s="2"/>
      <c r="J129" s="2"/>
      <c r="K129" s="2"/>
      <c r="L129" s="5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2"/>
      <c r="B130" s="90" t="s">
        <v>120</v>
      </c>
      <c r="C130" s="85"/>
      <c r="D130" s="85"/>
      <c r="E130" s="85"/>
      <c r="F130" s="2"/>
      <c r="G130" s="2"/>
      <c r="H130" s="2"/>
      <c r="I130" s="2"/>
      <c r="J130" s="2"/>
      <c r="K130" s="2"/>
      <c r="L130" s="5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2"/>
      <c r="B131" s="62">
        <v>6</v>
      </c>
      <c r="C131" s="66" t="s">
        <v>121</v>
      </c>
      <c r="D131" s="35" t="s">
        <v>38</v>
      </c>
      <c r="E131" s="62" t="s">
        <v>39</v>
      </c>
      <c r="F131" s="62" t="s">
        <v>39</v>
      </c>
      <c r="G131" s="2"/>
      <c r="H131" s="2"/>
      <c r="I131" s="2"/>
      <c r="J131" s="2"/>
      <c r="K131" s="2"/>
      <c r="L131" s="5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2"/>
      <c r="B132" s="27" t="s">
        <v>7</v>
      </c>
      <c r="C132" s="38" t="s">
        <v>122</v>
      </c>
      <c r="D132" s="30">
        <v>0.06</v>
      </c>
      <c r="E132" s="29">
        <f>(E41+E88+E98+E120+E128)*D132</f>
        <v>0</v>
      </c>
      <c r="F132" s="29">
        <f>(F41+F88+F98+F120+F128)*D132</f>
        <v>0</v>
      </c>
      <c r="G132" s="2"/>
      <c r="H132" s="2"/>
      <c r="I132" s="2"/>
      <c r="J132" s="2"/>
      <c r="K132" s="2"/>
      <c r="L132" s="5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2"/>
      <c r="B133" s="27" t="s">
        <v>9</v>
      </c>
      <c r="C133" s="38" t="s">
        <v>123</v>
      </c>
      <c r="D133" s="30">
        <v>6.7900000000000002E-2</v>
      </c>
      <c r="E133" s="29">
        <f>(E41+E88+E98+E120+E128+E132)*D133</f>
        <v>0</v>
      </c>
      <c r="F133" s="29">
        <f>(F41+F88+F98+F120+F128+F132)*D133</f>
        <v>0</v>
      </c>
      <c r="G133" s="2"/>
      <c r="H133" s="2"/>
      <c r="I133" s="2"/>
      <c r="J133" s="2"/>
      <c r="K133" s="2"/>
      <c r="L133" s="5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2"/>
      <c r="B134" s="27" t="s">
        <v>12</v>
      </c>
      <c r="C134" s="38" t="s">
        <v>124</v>
      </c>
      <c r="D134" s="30">
        <f t="shared" ref="D134:F134" si="32">SUM(D135:D137)</f>
        <v>6.6500000000000004E-2</v>
      </c>
      <c r="E134" s="29">
        <f t="shared" si="32"/>
        <v>0</v>
      </c>
      <c r="F134" s="29">
        <f t="shared" si="32"/>
        <v>0</v>
      </c>
      <c r="G134" s="2"/>
      <c r="H134" s="2"/>
      <c r="I134" s="2"/>
      <c r="J134" s="2"/>
      <c r="K134" s="2"/>
      <c r="L134" s="5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2"/>
      <c r="B135" s="27" t="s">
        <v>125</v>
      </c>
      <c r="C135" s="38" t="s">
        <v>126</v>
      </c>
      <c r="D135" s="30">
        <v>3.6499999999999998E-2</v>
      </c>
      <c r="E135" s="29">
        <f>((E41+E88+E98+E120+E128+E132+E133)/(1-D134))*D135</f>
        <v>0</v>
      </c>
      <c r="F135" s="29">
        <f>((F41+F88+F98+F120+F128+F132+F133)/(1-D134))*D135</f>
        <v>0</v>
      </c>
      <c r="G135" s="2"/>
      <c r="H135" s="2"/>
      <c r="I135" s="2"/>
      <c r="J135" s="2"/>
      <c r="K135" s="2"/>
      <c r="L135" s="5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2"/>
      <c r="B136" s="27" t="s">
        <v>127</v>
      </c>
      <c r="C136" s="38" t="s">
        <v>128</v>
      </c>
      <c r="D136" s="30">
        <v>0</v>
      </c>
      <c r="E136" s="29">
        <f>(E41+E88+E98+E120+E128+E132+E133)*D136</f>
        <v>0</v>
      </c>
      <c r="F136" s="29">
        <f>(F41+F88+F98+F120+F128+F132+F133)*D136</f>
        <v>0</v>
      </c>
      <c r="G136" s="2"/>
      <c r="H136" s="2"/>
      <c r="I136" s="2"/>
      <c r="J136" s="2"/>
      <c r="K136" s="2"/>
      <c r="L136" s="5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2"/>
      <c r="B137" s="27" t="s">
        <v>129</v>
      </c>
      <c r="C137" s="38" t="s">
        <v>130</v>
      </c>
      <c r="D137" s="30">
        <v>0.03</v>
      </c>
      <c r="E137" s="29">
        <f>((E41+E88+E98+E120+E128+E132+E133)/(1-D134))*D137</f>
        <v>0</v>
      </c>
      <c r="F137" s="29">
        <f>((F41+F88+F98+F120+F128+F132+F133)/(1-D134))*D137</f>
        <v>0</v>
      </c>
      <c r="G137" s="2"/>
      <c r="H137" s="2"/>
      <c r="I137" s="2"/>
      <c r="J137" s="2"/>
      <c r="K137" s="2"/>
      <c r="L137" s="5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2"/>
      <c r="B138" s="91" t="s">
        <v>51</v>
      </c>
      <c r="C138" s="78"/>
      <c r="D138" s="35"/>
      <c r="E138" s="36">
        <f t="shared" ref="E138:F138" si="33">SUM(E132:E134)</f>
        <v>0</v>
      </c>
      <c r="F138" s="36">
        <f t="shared" si="33"/>
        <v>0</v>
      </c>
      <c r="G138" s="2"/>
      <c r="H138" s="2"/>
      <c r="I138" s="2"/>
      <c r="J138" s="2"/>
      <c r="K138" s="2"/>
      <c r="L138" s="5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2"/>
      <c r="B139" s="4"/>
      <c r="C139" s="2"/>
      <c r="D139" s="6"/>
      <c r="E139" s="2"/>
      <c r="F139" s="2"/>
      <c r="G139" s="2"/>
      <c r="H139" s="2"/>
      <c r="I139" s="2"/>
      <c r="J139" s="2"/>
      <c r="K139" s="2"/>
      <c r="L139" s="5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"/>
      <c r="B140" s="90" t="s">
        <v>131</v>
      </c>
      <c r="C140" s="85"/>
      <c r="D140" s="85"/>
      <c r="E140" s="2"/>
      <c r="F140" s="2"/>
      <c r="G140" s="2"/>
      <c r="H140" s="2"/>
      <c r="I140" s="2"/>
      <c r="J140" s="2"/>
      <c r="K140" s="2"/>
      <c r="L140" s="5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"/>
      <c r="B141" s="40"/>
      <c r="C141" s="62" t="s">
        <v>132</v>
      </c>
      <c r="D141" s="67"/>
      <c r="E141" s="67" t="s">
        <v>39</v>
      </c>
      <c r="F141" s="67" t="s">
        <v>39</v>
      </c>
      <c r="G141" s="2"/>
      <c r="H141" s="2"/>
      <c r="I141" s="2"/>
      <c r="J141" s="2"/>
      <c r="K141" s="2"/>
      <c r="L141" s="5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2"/>
      <c r="B142" s="68" t="s">
        <v>7</v>
      </c>
      <c r="C142" s="38" t="s">
        <v>34</v>
      </c>
      <c r="D142" s="69"/>
      <c r="E142" s="29">
        <f t="shared" ref="E142:F142" si="34">E41</f>
        <v>0</v>
      </c>
      <c r="F142" s="29">
        <f t="shared" si="34"/>
        <v>0</v>
      </c>
      <c r="G142" s="2"/>
      <c r="H142" s="2"/>
      <c r="I142" s="2"/>
      <c r="J142" s="2"/>
      <c r="K142" s="2"/>
      <c r="L142" s="5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"/>
      <c r="B143" s="68" t="s">
        <v>9</v>
      </c>
      <c r="C143" s="38" t="s">
        <v>52</v>
      </c>
      <c r="D143" s="69"/>
      <c r="E143" s="29">
        <f t="shared" ref="E143:F143" si="35">E88</f>
        <v>0</v>
      </c>
      <c r="F143" s="29">
        <f t="shared" si="35"/>
        <v>0</v>
      </c>
      <c r="G143" s="2"/>
      <c r="H143" s="2"/>
      <c r="I143" s="2"/>
      <c r="J143" s="2"/>
      <c r="K143" s="2"/>
      <c r="L143" s="5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"/>
      <c r="B144" s="68" t="s">
        <v>12</v>
      </c>
      <c r="C144" s="38" t="s">
        <v>94</v>
      </c>
      <c r="D144" s="69"/>
      <c r="E144" s="29">
        <f t="shared" ref="E144:F144" si="36">E98</f>
        <v>0</v>
      </c>
      <c r="F144" s="29">
        <f t="shared" si="36"/>
        <v>0</v>
      </c>
      <c r="G144" s="2"/>
      <c r="H144" s="2"/>
      <c r="I144" s="2"/>
      <c r="J144" s="2"/>
      <c r="K144" s="2"/>
      <c r="L144" s="5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"/>
      <c r="B145" s="68" t="s">
        <v>14</v>
      </c>
      <c r="C145" s="38" t="s">
        <v>102</v>
      </c>
      <c r="D145" s="69"/>
      <c r="E145" s="29">
        <f t="shared" ref="E145:F145" si="37">E120</f>
        <v>0</v>
      </c>
      <c r="F145" s="29">
        <f t="shared" si="37"/>
        <v>0</v>
      </c>
      <c r="G145" s="2"/>
      <c r="H145" s="2"/>
      <c r="I145" s="2"/>
      <c r="J145" s="2"/>
      <c r="K145" s="2"/>
      <c r="L145" s="5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2"/>
      <c r="B146" s="68" t="s">
        <v>44</v>
      </c>
      <c r="C146" s="38" t="s">
        <v>115</v>
      </c>
      <c r="D146" s="69"/>
      <c r="E146" s="29">
        <f t="shared" ref="E146:F146" si="38">E128</f>
        <v>0</v>
      </c>
      <c r="F146" s="29">
        <f t="shared" si="38"/>
        <v>0</v>
      </c>
      <c r="G146" s="2"/>
      <c r="H146" s="2"/>
      <c r="I146" s="2"/>
      <c r="J146" s="2"/>
      <c r="K146" s="2"/>
      <c r="L146" s="5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2"/>
      <c r="B147" s="94" t="s">
        <v>133</v>
      </c>
      <c r="C147" s="78"/>
      <c r="D147" s="64"/>
      <c r="E147" s="70">
        <f t="shared" ref="E147:F147" si="39">SUM(E142:E146)</f>
        <v>0</v>
      </c>
      <c r="F147" s="70">
        <f t="shared" si="39"/>
        <v>0</v>
      </c>
      <c r="G147" s="2"/>
      <c r="H147" s="2"/>
      <c r="I147" s="2"/>
      <c r="J147" s="2"/>
      <c r="K147" s="2"/>
      <c r="L147" s="5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"/>
      <c r="B148" s="68" t="s">
        <v>46</v>
      </c>
      <c r="C148" s="38" t="s">
        <v>120</v>
      </c>
      <c r="D148" s="69"/>
      <c r="E148" s="29">
        <f t="shared" ref="E148:F148" si="40">E138</f>
        <v>0</v>
      </c>
      <c r="F148" s="29">
        <f t="shared" si="40"/>
        <v>0</v>
      </c>
      <c r="G148" s="2"/>
      <c r="H148" s="2"/>
      <c r="I148" s="2"/>
      <c r="J148" s="2"/>
      <c r="K148" s="2"/>
      <c r="L148" s="5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2"/>
      <c r="B149" s="94" t="s">
        <v>134</v>
      </c>
      <c r="C149" s="78"/>
      <c r="D149" s="64"/>
      <c r="E149" s="70">
        <f t="shared" ref="E149:F149" si="41">SUM(E147:E148)</f>
        <v>0</v>
      </c>
      <c r="F149" s="70">
        <f t="shared" si="41"/>
        <v>0</v>
      </c>
      <c r="G149" s="2"/>
      <c r="H149" s="2"/>
      <c r="I149" s="2"/>
      <c r="J149" s="2"/>
      <c r="K149" s="2"/>
      <c r="L149" s="5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"/>
      <c r="B150" s="4"/>
      <c r="C150" s="2"/>
      <c r="D150" s="6"/>
      <c r="E150" s="2"/>
      <c r="F150" s="2"/>
      <c r="G150" s="2"/>
      <c r="H150" s="2"/>
      <c r="I150" s="2"/>
      <c r="J150" s="2"/>
      <c r="K150" s="2"/>
      <c r="L150" s="5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"/>
      <c r="B151" s="90" t="s">
        <v>135</v>
      </c>
      <c r="C151" s="85"/>
      <c r="D151" s="85"/>
      <c r="E151" s="85"/>
      <c r="F151" s="2"/>
      <c r="G151" s="2"/>
      <c r="H151" s="2"/>
      <c r="I151" s="2"/>
      <c r="J151" s="2"/>
      <c r="K151" s="2"/>
      <c r="L151" s="5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3">
      <c r="A152" s="32"/>
      <c r="B152" s="33" t="s">
        <v>136</v>
      </c>
      <c r="C152" s="33" t="s">
        <v>137</v>
      </c>
      <c r="D152" s="33" t="s">
        <v>138</v>
      </c>
      <c r="E152" s="33" t="s">
        <v>139</v>
      </c>
      <c r="F152" s="71" t="s">
        <v>140</v>
      </c>
      <c r="G152" s="32"/>
      <c r="H152" s="32"/>
      <c r="I152" s="32"/>
      <c r="J152" s="32"/>
      <c r="K152" s="7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73"/>
    </row>
    <row r="153" spans="1:26" ht="12.75" customHeight="1" x14ac:dyDescent="0.3">
      <c r="A153" s="2"/>
      <c r="B153" s="27">
        <v>1</v>
      </c>
      <c r="C153" s="74" t="s">
        <v>141</v>
      </c>
      <c r="D153" s="37">
        <f>E149</f>
        <v>0</v>
      </c>
      <c r="E153" s="27">
        <v>2</v>
      </c>
      <c r="F153" s="75">
        <f t="shared" ref="F153:F154" si="42">D153*E153</f>
        <v>0</v>
      </c>
      <c r="G153" s="2"/>
      <c r="H153" s="2"/>
      <c r="I153" s="2"/>
      <c r="J153" s="2"/>
      <c r="K153" s="5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8"/>
    </row>
    <row r="154" spans="1:26" ht="12.75" customHeight="1" x14ac:dyDescent="0.3">
      <c r="A154" s="2"/>
      <c r="B154" s="27">
        <v>2</v>
      </c>
      <c r="C154" s="28" t="s">
        <v>142</v>
      </c>
      <c r="D154" s="29">
        <f>F149</f>
        <v>0</v>
      </c>
      <c r="E154" s="76">
        <v>2</v>
      </c>
      <c r="F154" s="75">
        <f t="shared" si="42"/>
        <v>0</v>
      </c>
      <c r="G154" s="2"/>
      <c r="H154" s="2"/>
      <c r="I154" s="2"/>
      <c r="J154" s="2"/>
      <c r="K154" s="5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8"/>
    </row>
    <row r="155" spans="1:26" ht="12.75" customHeight="1" x14ac:dyDescent="0.25">
      <c r="A155" s="2"/>
      <c r="B155" s="91" t="s">
        <v>51</v>
      </c>
      <c r="C155" s="78"/>
      <c r="D155" s="36">
        <f>SUM(D153:D154)</f>
        <v>0</v>
      </c>
      <c r="E155" s="36"/>
      <c r="F155" s="36">
        <f>SUM(F153:F154)</f>
        <v>0</v>
      </c>
      <c r="G155" s="2"/>
      <c r="H155" s="2"/>
      <c r="I155" s="2"/>
      <c r="J155" s="2"/>
      <c r="K155" s="2"/>
      <c r="L155" s="5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2"/>
      <c r="B156" s="77" t="s">
        <v>143</v>
      </c>
      <c r="C156" s="77"/>
      <c r="D156" s="36" t="s">
        <v>144</v>
      </c>
      <c r="E156" s="95">
        <f>F155*30</f>
        <v>0</v>
      </c>
      <c r="F156" s="78"/>
      <c r="G156" s="2"/>
      <c r="H156" s="2"/>
      <c r="I156" s="2"/>
      <c r="J156" s="2"/>
      <c r="K156" s="2"/>
      <c r="L156" s="5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2"/>
      <c r="B157" s="4"/>
      <c r="C157" s="2"/>
      <c r="D157" s="6"/>
      <c r="E157" s="2"/>
      <c r="F157" s="2"/>
      <c r="G157" s="2"/>
      <c r="H157" s="2"/>
      <c r="I157" s="2"/>
      <c r="J157" s="2"/>
      <c r="K157" s="2"/>
      <c r="L157" s="5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2"/>
      <c r="B158" s="2"/>
      <c r="C158" s="2"/>
      <c r="D158" s="4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"/>
      <c r="B159" s="2"/>
      <c r="C159" s="2"/>
      <c r="D159" s="4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"/>
      <c r="B160" s="2"/>
      <c r="C160" s="2"/>
      <c r="D160" s="4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"/>
      <c r="B161" s="2"/>
      <c r="C161" s="2"/>
      <c r="D161" s="4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"/>
      <c r="B162" s="2"/>
      <c r="C162" s="2"/>
      <c r="D162" s="4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"/>
      <c r="B163" s="2"/>
      <c r="C163" s="2"/>
      <c r="D163" s="4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"/>
      <c r="B164" s="2"/>
      <c r="C164" s="2"/>
      <c r="D164" s="4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2"/>
      <c r="B165" s="2"/>
      <c r="C165" s="2"/>
      <c r="D165" s="4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2"/>
      <c r="B166" s="2"/>
      <c r="C166" s="2"/>
      <c r="D166" s="4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"/>
      <c r="B167" s="2"/>
      <c r="C167" s="2"/>
      <c r="D167" s="4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"/>
      <c r="B168" s="2"/>
      <c r="C168" s="2"/>
      <c r="D168" s="4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"/>
      <c r="B169" s="2"/>
      <c r="C169" s="2"/>
      <c r="D169" s="4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"/>
      <c r="B170" s="2"/>
      <c r="C170" s="2"/>
      <c r="D170" s="4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"/>
      <c r="B171" s="2"/>
      <c r="C171" s="2"/>
      <c r="D171" s="4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"/>
      <c r="B172" s="2"/>
      <c r="C172" s="2"/>
      <c r="D172" s="4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"/>
      <c r="B173" s="2"/>
      <c r="C173" s="2"/>
      <c r="D173" s="4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"/>
      <c r="B174" s="2"/>
      <c r="C174" s="2"/>
      <c r="D174" s="4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2"/>
      <c r="B175" s="2"/>
      <c r="C175" s="2"/>
      <c r="D175" s="4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2"/>
      <c r="B176" s="2"/>
      <c r="C176" s="2"/>
      <c r="D176" s="4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2"/>
      <c r="B177" s="2"/>
      <c r="C177" s="2"/>
      <c r="D177" s="4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"/>
      <c r="B178" s="2"/>
      <c r="C178" s="2"/>
      <c r="D178" s="4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"/>
      <c r="B179" s="2"/>
      <c r="C179" s="2"/>
      <c r="D179" s="4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"/>
      <c r="B180" s="2"/>
      <c r="C180" s="2"/>
      <c r="D180" s="4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"/>
      <c r="B181" s="2"/>
      <c r="C181" s="2"/>
      <c r="D181" s="4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"/>
      <c r="B182" s="2"/>
      <c r="C182" s="2"/>
      <c r="D182" s="4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"/>
      <c r="B183" s="2"/>
      <c r="C183" s="2"/>
      <c r="D183" s="4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2"/>
      <c r="B184" s="2"/>
      <c r="C184" s="2"/>
      <c r="D184" s="4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2"/>
      <c r="B185" s="2"/>
      <c r="C185" s="2"/>
      <c r="D185" s="4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"/>
      <c r="B186" s="2"/>
      <c r="C186" s="2"/>
      <c r="D186" s="4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/>
      <c r="B187" s="2"/>
      <c r="C187" s="2"/>
      <c r="D187" s="4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"/>
      <c r="B188" s="2"/>
      <c r="C188" s="2"/>
      <c r="D188" s="4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"/>
      <c r="B189" s="2"/>
      <c r="C189" s="2"/>
      <c r="D189" s="4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"/>
      <c r="B190" s="2"/>
      <c r="C190" s="2"/>
      <c r="D190" s="4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"/>
      <c r="B191" s="2"/>
      <c r="C191" s="2"/>
      <c r="D191" s="4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"/>
      <c r="B192" s="2"/>
      <c r="C192" s="2"/>
      <c r="D192" s="4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"/>
      <c r="B193" s="2"/>
      <c r="C193" s="2"/>
      <c r="D193" s="4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2"/>
      <c r="B194" s="2"/>
      <c r="C194" s="2"/>
      <c r="D194" s="4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2"/>
      <c r="B195" s="2"/>
      <c r="C195" s="2"/>
      <c r="D195" s="4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2"/>
      <c r="B196" s="2"/>
      <c r="C196" s="2"/>
      <c r="D196" s="4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2"/>
      <c r="D197" s="4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2"/>
      <c r="D198" s="4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2"/>
      <c r="D199" s="4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2"/>
      <c r="D200" s="4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2"/>
      <c r="D201" s="4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2"/>
      <c r="D202" s="4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2"/>
      <c r="D203" s="4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2"/>
      <c r="D204" s="4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2"/>
      <c r="D205" s="4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2"/>
      <c r="D206" s="4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2"/>
      <c r="D207" s="4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2"/>
      <c r="D208" s="4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2"/>
      <c r="D209" s="4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2"/>
      <c r="D210" s="4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2"/>
      <c r="D211" s="4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2"/>
      <c r="D212" s="4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2"/>
      <c r="D213" s="4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2"/>
      <c r="D214" s="4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2"/>
      <c r="D215" s="4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2"/>
      <c r="D216" s="4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2"/>
      <c r="D217" s="4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2"/>
      <c r="D218" s="4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2"/>
      <c r="D219" s="4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2"/>
      <c r="D220" s="4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2"/>
      <c r="D221" s="4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2"/>
      <c r="D222" s="4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2"/>
      <c r="D223" s="4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2"/>
      <c r="D224" s="4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2"/>
      <c r="D225" s="4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2"/>
      <c r="D226" s="4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2"/>
      <c r="D227" s="4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2"/>
      <c r="D228" s="4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2"/>
      <c r="D229" s="4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2"/>
      <c r="D230" s="4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2"/>
      <c r="D231" s="4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2"/>
      <c r="D232" s="4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2"/>
      <c r="D233" s="4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2"/>
      <c r="D234" s="4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2"/>
      <c r="D235" s="4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2"/>
      <c r="D236" s="4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2"/>
      <c r="D237" s="4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2"/>
      <c r="D238" s="4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2"/>
      <c r="D239" s="4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2"/>
      <c r="D240" s="4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2"/>
      <c r="D241" s="4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2"/>
      <c r="D242" s="4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2"/>
      <c r="D243" s="4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2"/>
      <c r="D244" s="4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2"/>
      <c r="D245" s="4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2"/>
      <c r="D246" s="4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2"/>
      <c r="D247" s="4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C248" s="2"/>
      <c r="D248" s="4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C249" s="2"/>
      <c r="D249" s="4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C250" s="2"/>
      <c r="D250" s="4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C251" s="2"/>
      <c r="D251" s="4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C252" s="2"/>
      <c r="D252" s="4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C253" s="2"/>
      <c r="D253" s="4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C254" s="2"/>
      <c r="D254" s="4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C255" s="2"/>
      <c r="D255" s="4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C256" s="2"/>
      <c r="D256" s="4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C257" s="2"/>
      <c r="D257" s="4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C258" s="2"/>
      <c r="D258" s="4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C259" s="2"/>
      <c r="D259" s="4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C260" s="2"/>
      <c r="D260" s="4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C261" s="2"/>
      <c r="D261" s="4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C262" s="2"/>
      <c r="D262" s="4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C263" s="2"/>
      <c r="D263" s="4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C264" s="2"/>
      <c r="D264" s="4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C265" s="2"/>
      <c r="D265" s="4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C266" s="2"/>
      <c r="D266" s="4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C267" s="2"/>
      <c r="D267" s="4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C268" s="2"/>
      <c r="D268" s="4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C269" s="2"/>
      <c r="D269" s="4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C270" s="2"/>
      <c r="D270" s="4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C271" s="2"/>
      <c r="D271" s="4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C272" s="2"/>
      <c r="D272" s="4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C273" s="2"/>
      <c r="D273" s="4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C274" s="2"/>
      <c r="D274" s="4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C275" s="2"/>
      <c r="D275" s="4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C276" s="2"/>
      <c r="D276" s="4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C277" s="2"/>
      <c r="D277" s="4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C278" s="2"/>
      <c r="D278" s="4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C279" s="2"/>
      <c r="D279" s="4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C280" s="2"/>
      <c r="D280" s="4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C281" s="2"/>
      <c r="D281" s="4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C282" s="2"/>
      <c r="D282" s="4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C283" s="2"/>
      <c r="D283" s="4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C284" s="2"/>
      <c r="D284" s="4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C285" s="2"/>
      <c r="D285" s="4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C286" s="2"/>
      <c r="D286" s="4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C287" s="2"/>
      <c r="D287" s="4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C288" s="2"/>
      <c r="D288" s="4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C289" s="2"/>
      <c r="D289" s="4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C290" s="2"/>
      <c r="D290" s="4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C291" s="2"/>
      <c r="D291" s="4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C292" s="2"/>
      <c r="D292" s="4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C293" s="2"/>
      <c r="D293" s="4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C294" s="2"/>
      <c r="D294" s="4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C295" s="2"/>
      <c r="D295" s="4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C296" s="2"/>
      <c r="D296" s="4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C297" s="2"/>
      <c r="D297" s="4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C298" s="2"/>
      <c r="D298" s="4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C299" s="2"/>
      <c r="D299" s="4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C300" s="2"/>
      <c r="D300" s="4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C301" s="2"/>
      <c r="D301" s="4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C302" s="2"/>
      <c r="D302" s="4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C303" s="2"/>
      <c r="D303" s="4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C304" s="2"/>
      <c r="D304" s="4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C305" s="2"/>
      <c r="D305" s="4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C306" s="2"/>
      <c r="D306" s="4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C307" s="2"/>
      <c r="D307" s="4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C308" s="2"/>
      <c r="D308" s="4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C309" s="2"/>
      <c r="D309" s="4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C310" s="2"/>
      <c r="D310" s="4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C311" s="2"/>
      <c r="D311" s="4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C312" s="2"/>
      <c r="D312" s="4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C313" s="2"/>
      <c r="D313" s="4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C314" s="2"/>
      <c r="D314" s="4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C315" s="2"/>
      <c r="D315" s="4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C316" s="2"/>
      <c r="D316" s="4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C317" s="2"/>
      <c r="D317" s="4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C318" s="2"/>
      <c r="D318" s="4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C319" s="2"/>
      <c r="D319" s="4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C320" s="2"/>
      <c r="D320" s="4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C321" s="2"/>
      <c r="D321" s="4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C322" s="2"/>
      <c r="D322" s="4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C323" s="2"/>
      <c r="D323" s="4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C324" s="2"/>
      <c r="D324" s="4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C325" s="2"/>
      <c r="D325" s="4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C326" s="2"/>
      <c r="D326" s="4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C327" s="2"/>
      <c r="D327" s="4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C328" s="2"/>
      <c r="D328" s="4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C329" s="2"/>
      <c r="D329" s="4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C330" s="2"/>
      <c r="D330" s="4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C331" s="2"/>
      <c r="D331" s="4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C332" s="2"/>
      <c r="D332" s="4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C333" s="2"/>
      <c r="D333" s="4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C334" s="2"/>
      <c r="D334" s="4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C335" s="2"/>
      <c r="D335" s="4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C336" s="2"/>
      <c r="D336" s="4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C337" s="2"/>
      <c r="D337" s="4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C338" s="2"/>
      <c r="D338" s="4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C339" s="2"/>
      <c r="D339" s="4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C340" s="2"/>
      <c r="D340" s="4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C341" s="2"/>
      <c r="D341" s="4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C342" s="2"/>
      <c r="D342" s="4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C343" s="2"/>
      <c r="D343" s="4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C344" s="2"/>
      <c r="D344" s="4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C345" s="2"/>
      <c r="D345" s="4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C346" s="2"/>
      <c r="D346" s="4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C347" s="2"/>
      <c r="D347" s="4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C348" s="2"/>
      <c r="D348" s="4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C349" s="2"/>
      <c r="D349" s="4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C350" s="2"/>
      <c r="D350" s="4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C351" s="2"/>
      <c r="D351" s="4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C352" s="2"/>
      <c r="D352" s="4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C353" s="2"/>
      <c r="D353" s="4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C354" s="2"/>
      <c r="D354" s="4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C355" s="2"/>
      <c r="D355" s="4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C356" s="2"/>
      <c r="D356" s="4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/>
    <row r="358" spans="1:26" ht="15.75" customHeight="1" x14ac:dyDescent="0.25"/>
    <row r="359" spans="1:26" ht="15.75" customHeight="1" x14ac:dyDescent="0.25"/>
    <row r="360" spans="1:26" ht="15.75" customHeight="1" x14ac:dyDescent="0.25"/>
    <row r="361" spans="1:26" ht="15.75" customHeight="1" x14ac:dyDescent="0.25"/>
    <row r="362" spans="1:26" ht="15.75" customHeight="1" x14ac:dyDescent="0.25"/>
    <row r="363" spans="1:26" ht="15.75" customHeight="1" x14ac:dyDescent="0.25"/>
    <row r="364" spans="1:26" ht="15.75" customHeight="1" x14ac:dyDescent="0.25"/>
    <row r="365" spans="1:26" ht="15.75" customHeight="1" x14ac:dyDescent="0.25"/>
    <row r="366" spans="1:26" ht="15.75" customHeight="1" x14ac:dyDescent="0.25"/>
    <row r="367" spans="1:26" ht="15.75" customHeight="1" x14ac:dyDescent="0.25"/>
    <row r="368" spans="1:26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1">
    <mergeCell ref="B149:C149"/>
    <mergeCell ref="B151:E151"/>
    <mergeCell ref="B155:C155"/>
    <mergeCell ref="E156:F156"/>
    <mergeCell ref="B114:C114"/>
    <mergeCell ref="B116:E116"/>
    <mergeCell ref="B120:C120"/>
    <mergeCell ref="B122:E122"/>
    <mergeCell ref="B128:C128"/>
    <mergeCell ref="B130:E130"/>
    <mergeCell ref="B140:D140"/>
    <mergeCell ref="B101:E101"/>
    <mergeCell ref="B109:C109"/>
    <mergeCell ref="B111:E111"/>
    <mergeCell ref="B138:C138"/>
    <mergeCell ref="B147:C147"/>
    <mergeCell ref="B83:E83"/>
    <mergeCell ref="B88:C88"/>
    <mergeCell ref="B90:E90"/>
    <mergeCell ref="B98:C98"/>
    <mergeCell ref="B100:E100"/>
    <mergeCell ref="B54:C54"/>
    <mergeCell ref="B63:F63"/>
    <mergeCell ref="B68:C68"/>
    <mergeCell ref="B70:E70"/>
    <mergeCell ref="B81:C81"/>
    <mergeCell ref="B41:C41"/>
    <mergeCell ref="B43:E43"/>
    <mergeCell ref="B44:E44"/>
    <mergeCell ref="B51:C51"/>
    <mergeCell ref="B53:F53"/>
    <mergeCell ref="B7:E7"/>
    <mergeCell ref="B9:E9"/>
    <mergeCell ref="B16:D16"/>
    <mergeCell ref="B21:D21"/>
    <mergeCell ref="B22:D22"/>
    <mergeCell ref="B2:F2"/>
    <mergeCell ref="B4:C4"/>
    <mergeCell ref="D4:E4"/>
    <mergeCell ref="B5:C5"/>
    <mergeCell ref="D5:E5"/>
  </mergeCells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Reitoria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D. Martins</dc:creator>
  <cp:lastModifiedBy>Andréia</cp:lastModifiedBy>
  <dcterms:created xsi:type="dcterms:W3CDTF">2020-06-29T13:48:07Z</dcterms:created>
  <dcterms:modified xsi:type="dcterms:W3CDTF">2020-06-29T13:48:22Z</dcterms:modified>
</cp:coreProperties>
</file>